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4\DOCS TRIBUNAL 2024\INFORMES MENSUALES\ABRIL\"/>
    </mc:Choice>
  </mc:AlternateContent>
  <xr:revisionPtr revIDLastSave="0" documentId="13_ncr:1_{A329B5FF-A875-4562-977D-A6F5D79FE8DB}" xr6:coauthVersionLast="47" xr6:coauthVersionMax="47" xr10:uidLastSave="{00000000-0000-0000-0000-000000000000}"/>
  <bookViews>
    <workbookView xWindow="-120" yWindow="-120" windowWidth="29040" windowHeight="15840" tabRatio="929" activeTab="1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  <sheet name="ÁREA MEDICA" sheetId="35" r:id="rId16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4">'JUZG COLEGIADO'!$B$1:$N$35</definedName>
    <definedName name="_xlnm.Print_Area" localSheetId="13">JUZGADOS!$A$2:$R$32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C16" i="1"/>
  <c r="D16" i="1"/>
  <c r="D18" i="35"/>
  <c r="G21" i="10"/>
  <c r="G20" i="10"/>
  <c r="G23" i="10" s="1"/>
  <c r="G13" i="10"/>
  <c r="G12" i="10"/>
  <c r="G15" i="10" s="1"/>
  <c r="E23" i="10"/>
  <c r="E15" i="10"/>
  <c r="D17" i="6"/>
  <c r="D20" i="26"/>
  <c r="C20" i="26"/>
  <c r="K15" i="34"/>
  <c r="J11" i="34"/>
  <c r="L11" i="34" s="1"/>
  <c r="I15" i="34"/>
  <c r="H15" i="34"/>
  <c r="G15" i="34"/>
  <c r="F15" i="34"/>
  <c r="E15" i="34"/>
  <c r="D15" i="34"/>
  <c r="B24" i="8"/>
  <c r="C17" i="8"/>
  <c r="C26" i="9"/>
  <c r="C40" i="15"/>
  <c r="C63" i="18"/>
  <c r="C37" i="18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F37" i="13"/>
  <c r="E37" i="13"/>
  <c r="D37" i="13"/>
  <c r="C37" i="13"/>
  <c r="G37" i="13" s="1"/>
  <c r="F27" i="14"/>
  <c r="E27" i="14"/>
  <c r="D27" i="14"/>
  <c r="D37" i="14" s="1"/>
  <c r="F34" i="14"/>
  <c r="E34" i="14"/>
  <c r="D34" i="14"/>
  <c r="C34" i="14"/>
  <c r="C27" i="14"/>
  <c r="D18" i="5"/>
  <c r="D16" i="3"/>
  <c r="J14" i="34" l="1"/>
  <c r="J15" i="34" s="1"/>
  <c r="L15" i="34" s="1"/>
  <c r="J13" i="34"/>
  <c r="L13" i="34" s="1"/>
  <c r="C17" i="2"/>
  <c r="C17" i="6"/>
  <c r="C18" i="5"/>
  <c r="C16" i="3"/>
  <c r="F23" i="10" l="1"/>
  <c r="F15" i="10"/>
  <c r="G27" i="14"/>
  <c r="E19" i="10" l="1"/>
  <c r="C16" i="9" l="1"/>
  <c r="C31" i="15" l="1"/>
  <c r="B17" i="8" l="1"/>
  <c r="G30" i="14" l="1"/>
  <c r="G31" i="14"/>
  <c r="G32" i="14"/>
  <c r="G29" i="14"/>
  <c r="G34" i="14" l="1"/>
  <c r="D23" i="10"/>
  <c r="C23" i="10"/>
  <c r="D15" i="10"/>
  <c r="C15" i="10"/>
  <c r="G36" i="14"/>
  <c r="F37" i="14"/>
  <c r="C3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19" i="10"/>
  <c r="E37" i="14" l="1"/>
  <c r="G37" i="14" l="1"/>
</calcChain>
</file>

<file path=xl/sharedStrings.xml><?xml version="1.0" encoding="utf-8"?>
<sst xmlns="http://schemas.openxmlformats.org/spreadsheetml/2006/main" count="320" uniqueCount="210">
  <si>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</si>
  <si>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</si>
  <si>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</si>
  <si>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</si>
  <si>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</si>
  <si>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</si>
  <si>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</si>
  <si>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</si>
  <si>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</si>
  <si>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</si>
  <si>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</si>
  <si>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</si>
  <si>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</si>
  <si>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</si>
  <si>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</si>
  <si>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</si>
  <si>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</si>
  <si>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</si>
  <si>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</si>
  <si>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</si>
  <si>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</si>
  <si>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</si>
  <si>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</si>
  <si>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</si>
  <si>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</si>
  <si>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</si>
  <si>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</si>
  <si>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</si>
  <si>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</si>
  <si>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</si>
  <si>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</si>
  <si>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</si>
  <si>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</si>
  <si>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</si>
  <si>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</si>
  <si>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</si>
  <si>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</si>
  <si>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</si>
  <si>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</si>
  <si>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</si>
  <si>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</si>
  <si>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</si>
  <si>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</si>
  <si>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</si>
  <si>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</si>
  <si>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</si>
  <si>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</si>
  <si>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</si>
  <si>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</si>
  <si>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</si>
  <si>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</si>
  <si>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</si>
  <si>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</si>
  <si>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</si>
  <si>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</si>
  <si>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</si>
  <si>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</si>
  <si>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</si>
  <si>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</si>
  <si>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</si>
  <si>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</si>
  <si>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</si>
  <si>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</si>
  <si>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</si>
  <si>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</si>
  <si>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</si>
  <si>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</si>
  <si>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</si>
  <si>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</si>
  <si>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</si>
  <si>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</si>
  <si>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</si>
  <si>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</si>
  <si>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</si>
  <si>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</si>
  <si>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</si>
  <si>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</si>
  <si>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</si>
  <si>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</si>
  <si>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</si>
  <si>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</si>
  <si>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</si>
  <si>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</si>
  <si>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</si>
  <si>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</si>
  <si>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</si>
  <si>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</si>
  <si>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</si>
  <si>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</si>
  <si>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</si>
  <si>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</si>
  <si>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</si>
  <si>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</si>
  <si>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</si>
  <si>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</si>
  <si>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</si>
  <si>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</si>
  <si>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</si>
  <si>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</si>
  <si>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</si>
  <si>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</si>
  <si>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</si>
  <si>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</si>
  <si>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</si>
  <si>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</si>
  <si>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</si>
  <si>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</si>
  <si>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</si>
  <si>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</si>
  <si>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</si>
  <si>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</si>
  <si>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</si>
  <si>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</si>
  <si>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</si>
  <si>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</si>
  <si>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</si>
  <si>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</si>
  <si>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</si>
  <si>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</si>
  <si>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</si>
  <si>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</si>
  <si>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</si>
  <si>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</si>
  <si>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</si>
  <si>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</si>
  <si>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</si>
  <si>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</si>
  <si>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</si>
  <si>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</si>
  <si>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</si>
  <si>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</si>
  <si>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</si>
  <si>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</si>
  <si>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</si>
  <si>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</si>
  <si>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</si>
  <si>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</si>
  <si>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</si>
  <si>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</si>
  <si>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</si>
  <si>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</si>
  <si>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</si>
  <si>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</si>
  <si>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</si>
  <si>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</si>
  <si>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</si>
  <si>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</si>
  <si>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</si>
  <si>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CRUCEROS NO SEMAFORIZADOS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</si>
  <si>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</si>
  <si>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</si>
  <si>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</si>
  <si>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</si>
  <si>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</si>
  <si>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</si>
  <si>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</si>
  <si>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</si>
  <si>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</si>
  <si>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</si>
  <si>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ABR/22</t>
  </si>
  <si>
    <t>ABRIL</t>
  </si>
  <si>
    <t>PROCED. IRREGULAR</t>
  </si>
  <si>
    <t>ABR/23</t>
  </si>
  <si>
    <t>GRUAS 2023</t>
  </si>
  <si>
    <t>BLVD. EJERCITO MEXICANO</t>
  </si>
  <si>
    <t>BLVD. EJERCITO MEXICANO Y VARIOS PUNTOS</t>
  </si>
  <si>
    <t>FALTA DE MERITOS</t>
  </si>
  <si>
    <t>TRABAJO COMUNITARIO</t>
  </si>
  <si>
    <t>SIN EVIDENCIA</t>
  </si>
  <si>
    <t>OTROS MOTIVOS</t>
  </si>
  <si>
    <t>CERTIFICADOS</t>
  </si>
  <si>
    <t>DETENIDOS</t>
  </si>
  <si>
    <t>PERITOS</t>
  </si>
  <si>
    <t>OTRAS AUTORIDADES</t>
  </si>
  <si>
    <t>ALCOHOLEMIA</t>
  </si>
  <si>
    <t>JUEZ</t>
  </si>
  <si>
    <t>M.P.</t>
  </si>
  <si>
    <t>ACCIDENTES VIALES  ABRIL  2024</t>
  </si>
  <si>
    <t>ABR/24</t>
  </si>
  <si>
    <t xml:space="preserve"> CAUSAS DETERMINANTES  DE ACCIDENTES VIALES ABRIL  2024</t>
  </si>
  <si>
    <t>ESTADO  DE   EBRIEDAD  POR HORA ABRIL  2024</t>
  </si>
  <si>
    <t>EDAD  DE LOS CONDUCTORES INVOLUCRADOS EN ESTADO  DE EBRIEDAD 2024</t>
  </si>
  <si>
    <t>DE ABRIL  2024</t>
  </si>
  <si>
    <t>DE  ABRIL    2024</t>
  </si>
  <si>
    <t>GRUAS 2024</t>
  </si>
  <si>
    <t xml:space="preserve"> ABRIL   2024</t>
  </si>
  <si>
    <t>ASUNTOS VIALES CONSIGNADOS  AL M.P. ABRIL   2024</t>
  </si>
  <si>
    <t xml:space="preserve"> DETENIDOS   ABRIL   2024</t>
  </si>
  <si>
    <t>SALIDAS DIFERENTES A LA MULTA ABRIL     2024</t>
  </si>
  <si>
    <t>A B R I L    2 0 2  4</t>
  </si>
  <si>
    <t>ABRIL    2024</t>
  </si>
  <si>
    <t>ÁREA MÉDICA ABRIL 2024</t>
  </si>
  <si>
    <t>RESPONSABLE</t>
  </si>
  <si>
    <t>VEHÍCULOS ILEGALES</t>
  </si>
  <si>
    <t>BLVD. TORREÓN MATAMOROS Y BLVD. PEDRO RDZ, TRIANA</t>
  </si>
  <si>
    <t>BLVD. TORREÓN MATAMOROS Y BLVD. DE LA LIBERTAD</t>
  </si>
  <si>
    <t>BLVD. TORREÓN MATAMOROS  Y CALZ. FCO SARABIA TINOCO</t>
  </si>
  <si>
    <t>BLVD. CONSTITUCIÓN Y C. PRAXEDIS GUERRERO</t>
  </si>
  <si>
    <t>BLVD. CONSTITUCIÓN Y C. ANTONIO COFIÑO</t>
  </si>
  <si>
    <t>AV. EL SIGLO DE TORREÓN Y AV. CORREGIDORA</t>
  </si>
  <si>
    <t>BLVD. CONSTITUCIÓN Y C. RODRÍGUEZ</t>
  </si>
  <si>
    <t>BLVD. CONSTITUCIÓN Y C. MUZQUIZ</t>
  </si>
  <si>
    <t>BLVD. TORREÓN MATAMOROS Y CALZ. UNIVERSIDAD</t>
  </si>
  <si>
    <t>BLVD. TORREÓN MATAMOROS FTE AL CAMPO MILITAR</t>
  </si>
  <si>
    <t>DESNIVEL PLAZA JUMBO</t>
  </si>
  <si>
    <t>BLVD. EJERCITO MEXICANO Y ANTIGUA CARRETERA A SAN PEDRO</t>
  </si>
  <si>
    <t>BLVD. EJERCITO MEXICANO Y CARRET. SANTA FE</t>
  </si>
  <si>
    <t>BLVD. EJERCITO MEXICANO FTE A LA FERIA</t>
  </si>
  <si>
    <t>BLVD. EJERCITO MEXICANO Y CALZ. DEL JESUITA JUAN AGUSTIN DE ESPINOZA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</si>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</sst>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Arial Unicode MS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5" fillId="0" borderId="8" xfId="2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60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 wrapText="1"/>
    </xf>
    <xf numFmtId="3" fontId="8" fillId="0" borderId="63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23" fillId="0" borderId="0" xfId="2" applyFo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41" fillId="0" borderId="3" xfId="2" applyFont="1" applyBorder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1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/>
    </xf>
    <xf numFmtId="0" fontId="41" fillId="0" borderId="54" xfId="2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1" fillId="0" borderId="16" xfId="2" applyFont="1" applyBorder="1" applyAlignment="1">
      <alignment horizontal="center" vertical="center"/>
    </xf>
    <xf numFmtId="0" fontId="41" fillId="0" borderId="64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1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8" fillId="0" borderId="0" xfId="2" applyFo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Border="1" applyAlignment="1">
      <alignment horizontal="center"/>
    </xf>
    <xf numFmtId="0" fontId="34" fillId="0" borderId="13" xfId="2" applyFont="1" applyBorder="1" applyAlignment="1">
      <alignment horizontal="center"/>
    </xf>
    <xf numFmtId="0" fontId="35" fillId="0" borderId="7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3" fontId="8" fillId="0" borderId="42" xfId="2" applyNumberFormat="1" applyFont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2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8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3" fillId="0" borderId="6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26" fillId="0" borderId="66" xfId="0" applyFont="1" applyBorder="1" applyAlignment="1">
      <alignment horizontal="center" vertical="center"/>
    </xf>
    <xf numFmtId="0" fontId="27" fillId="0" borderId="56" xfId="0" applyFont="1" applyBorder="1"/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26" fillId="0" borderId="39" xfId="0" applyFont="1" applyBorder="1" applyAlignment="1">
      <alignment horizontal="center"/>
    </xf>
    <xf numFmtId="0" fontId="26" fillId="0" borderId="63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wrapText="1"/>
    </xf>
    <xf numFmtId="0" fontId="38" fillId="0" borderId="53" xfId="0" applyFont="1" applyBorder="1" applyAlignment="1">
      <alignment horizontal="center" wrapText="1"/>
    </xf>
    <xf numFmtId="0" fontId="38" fillId="0" borderId="59" xfId="0" applyFont="1" applyBorder="1" applyAlignment="1">
      <alignment horizontal="center" wrapText="1"/>
    </xf>
    <xf numFmtId="0" fontId="38" fillId="0" borderId="30" xfId="0" applyFont="1" applyBorder="1" applyAlignment="1">
      <alignment horizontal="center" wrapText="1"/>
    </xf>
    <xf numFmtId="0" fontId="38" fillId="0" borderId="70" xfId="0" applyFont="1" applyBorder="1" applyAlignment="1">
      <alignment horizontal="center" wrapText="1"/>
    </xf>
    <xf numFmtId="0" fontId="38" fillId="0" borderId="11" xfId="0" applyFont="1" applyBorder="1" applyAlignment="1">
      <alignment horizontal="center" wrapText="1"/>
    </xf>
    <xf numFmtId="0" fontId="38" fillId="0" borderId="67" xfId="0" applyFont="1" applyBorder="1" applyAlignment="1">
      <alignment horizontal="center" wrapText="1"/>
    </xf>
    <xf numFmtId="0" fontId="7" fillId="0" borderId="0" xfId="2" applyFont="1" applyAlignment="1">
      <alignment vertical="center"/>
    </xf>
    <xf numFmtId="0" fontId="26" fillId="0" borderId="0" xfId="2" applyFont="1"/>
    <xf numFmtId="0" fontId="38" fillId="0" borderId="23" xfId="2" applyFont="1" applyBorder="1" applyAlignment="1">
      <alignment horizontal="center" wrapText="1"/>
    </xf>
    <xf numFmtId="0" fontId="38" fillId="0" borderId="66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7" fillId="0" borderId="65" xfId="2" applyFont="1" applyBorder="1" applyAlignment="1">
      <alignment wrapText="1"/>
    </xf>
    <xf numFmtId="0" fontId="26" fillId="0" borderId="7" xfId="2" applyFont="1" applyBorder="1" applyAlignment="1">
      <alignment horizontal="center" vertical="center"/>
    </xf>
    <xf numFmtId="0" fontId="27" fillId="0" borderId="56" xfId="2" applyFont="1" applyBorder="1" applyAlignment="1">
      <alignment wrapText="1"/>
    </xf>
    <xf numFmtId="0" fontId="26" fillId="0" borderId="6" xfId="2" applyFont="1" applyBorder="1" applyAlignment="1">
      <alignment horizontal="center" vertical="center"/>
    </xf>
    <xf numFmtId="0" fontId="27" fillId="0" borderId="57" xfId="2" applyFont="1" applyBorder="1" applyAlignment="1">
      <alignment wrapText="1"/>
    </xf>
    <xf numFmtId="0" fontId="26" fillId="0" borderId="10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 wrapText="1"/>
    </xf>
    <xf numFmtId="0" fontId="51" fillId="0" borderId="66" xfId="2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0" borderId="68" xfId="2" applyFont="1" applyBorder="1" applyAlignment="1">
      <alignment horizontal="center" vertical="center"/>
    </xf>
    <xf numFmtId="0" fontId="26" fillId="0" borderId="25" xfId="2" applyFont="1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52" fillId="0" borderId="20" xfId="2" applyFont="1" applyBorder="1" applyAlignment="1">
      <alignment horizontal="center" vertical="center"/>
    </xf>
    <xf numFmtId="0" fontId="52" fillId="0" borderId="25" xfId="2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Alignment="1">
      <alignment horizontal="center" vertical="center" wrapText="1"/>
    </xf>
    <xf numFmtId="3" fontId="7" fillId="5" borderId="0" xfId="2" applyNumberFormat="1" applyFont="1" applyFill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0" fontId="8" fillId="0" borderId="0" xfId="2" applyFont="1" applyAlignment="1">
      <alignment horizontal="left"/>
    </xf>
    <xf numFmtId="0" fontId="13" fillId="0" borderId="18" xfId="2" applyFont="1" applyBorder="1" applyAlignment="1">
      <alignment horizontal="center"/>
    </xf>
    <xf numFmtId="0" fontId="13" fillId="0" borderId="19" xfId="2" applyFont="1" applyBorder="1" applyAlignment="1">
      <alignment horizontal="center"/>
    </xf>
    <xf numFmtId="0" fontId="13" fillId="0" borderId="24" xfId="2" applyFont="1" applyBorder="1" applyAlignment="1">
      <alignment horizontal="center"/>
    </xf>
    <xf numFmtId="0" fontId="13" fillId="0" borderId="68" xfId="2" applyFont="1" applyBorder="1" applyAlignment="1">
      <alignment horizontal="center"/>
    </xf>
    <xf numFmtId="0" fontId="13" fillId="0" borderId="71" xfId="2" applyFont="1" applyBorder="1" applyAlignment="1">
      <alignment horizontal="center"/>
    </xf>
    <xf numFmtId="0" fontId="13" fillId="0" borderId="72" xfId="2" applyFont="1" applyBorder="1" applyAlignment="1">
      <alignment horizontal="center"/>
    </xf>
    <xf numFmtId="0" fontId="13" fillId="0" borderId="73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0" formatCode="General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286</c:v>
                </c:pt>
                <c:pt idx="1">
                  <c:v>8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ABR/24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294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9739776"/>
        <c:axId val="210798272"/>
        <c:axId val="0"/>
      </c:bar3DChart>
      <c:catAx>
        <c:axId val="20973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0798272"/>
        <c:crosses val="autoZero"/>
        <c:auto val="1"/>
        <c:lblAlgn val="ctr"/>
        <c:lblOffset val="100"/>
        <c:noMultiLvlLbl val="0"/>
      </c:catAx>
      <c:valAx>
        <c:axId val="210798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09739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33</c:v>
                </c:pt>
                <c:pt idx="1">
                  <c:v>18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ABR/24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17</c:v>
                </c:pt>
                <c:pt idx="1">
                  <c:v>27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3350400"/>
        <c:axId val="212770816"/>
        <c:axId val="0"/>
      </c:bar3DChart>
      <c:catAx>
        <c:axId val="213350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2770816"/>
        <c:crosses val="autoZero"/>
        <c:auto val="1"/>
        <c:lblAlgn val="ctr"/>
        <c:lblOffset val="100"/>
        <c:noMultiLvlLbl val="0"/>
      </c:catAx>
      <c:valAx>
        <c:axId val="212770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3504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798</c:v>
                </c:pt>
                <c:pt idx="1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ABR/22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615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2383744"/>
        <c:axId val="212774848"/>
        <c:axId val="0"/>
      </c:bar3DChart>
      <c:catAx>
        <c:axId val="212383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2774848"/>
        <c:crosses val="autoZero"/>
        <c:auto val="1"/>
        <c:lblAlgn val="ctr"/>
        <c:lblOffset val="100"/>
        <c:noMultiLvlLbl val="0"/>
      </c:catAx>
      <c:valAx>
        <c:axId val="212774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23837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32015421938078E-2"/>
                  <c:y val="-6.13810906501508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9A-4F50-A9F3-438E7D580D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TRABAJO COMUNITARIO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MULTA'!$J$10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A-4F50-A9F3-438E7D580DA1}"/>
            </c:ext>
          </c:extLst>
        </c:ser>
        <c:ser>
          <c:idx val="7"/>
          <c:order val="7"/>
          <c:tx>
            <c:strRef>
              <c:f>'SALIDAS DIF.  MULTA'!$K$10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MULTA'!$K$15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A-4F50-A9F3-438E7D580DA1}"/>
            </c:ext>
          </c:extLst>
        </c:ser>
        <c:ser>
          <c:idx val="8"/>
          <c:order val="8"/>
          <c:tx>
            <c:strRef>
              <c:f>'SALIDAS DIF.  MULTA'!$L$10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MULTA'!$L$15</c:f>
              <c:numCache>
                <c:formatCode>General</c:formatCode>
                <c:ptCount val="1"/>
                <c:pt idx="0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A-4F50-A9F3-438E7D580D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3449728"/>
        <c:axId val="214335488"/>
        <c:axId val="0"/>
      </c:bar3DChart>
      <c:catAx>
        <c:axId val="213449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214335488"/>
        <c:crosses val="autoZero"/>
        <c:auto val="1"/>
        <c:lblAlgn val="ctr"/>
        <c:lblOffset val="100"/>
        <c:noMultiLvlLbl val="0"/>
      </c:catAx>
      <c:valAx>
        <c:axId val="214335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34497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chemeClr val="tx1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15316480"/>
        <c:axId val="214340096"/>
        <c:axId val="0"/>
      </c:bar3DChart>
      <c:catAx>
        <c:axId val="21531648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340096"/>
        <c:crosses val="autoZero"/>
        <c:auto val="1"/>
        <c:lblAlgn val="ctr"/>
        <c:lblOffset val="100"/>
        <c:noMultiLvlLbl val="0"/>
      </c:catAx>
      <c:valAx>
        <c:axId val="214340096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5316480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725632"/>
        <c:axId val="214342976"/>
        <c:axId val="0"/>
      </c:bar3DChart>
      <c:catAx>
        <c:axId val="21472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342976"/>
        <c:crosses val="autoZero"/>
        <c:auto val="1"/>
        <c:lblAlgn val="ctr"/>
        <c:lblOffset val="100"/>
        <c:noMultiLvlLbl val="0"/>
      </c:catAx>
      <c:valAx>
        <c:axId val="214342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4725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'ÁREA MEDICA'!$C$11:$C$17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OTRAS AUTORIDADES</c:v>
                </c:pt>
                <c:pt idx="6">
                  <c:v>ALCOHOLEMIA</c:v>
                </c:pt>
              </c:strCache>
            </c:strRef>
          </c:cat>
          <c:val>
            <c:numRef>
              <c:f>'ÁREA MEDICA'!$D$11:$D$17</c:f>
              <c:numCache>
                <c:formatCode>General</c:formatCode>
                <c:ptCount val="7"/>
                <c:pt idx="0">
                  <c:v>1015</c:v>
                </c:pt>
                <c:pt idx="2">
                  <c:v>631</c:v>
                </c:pt>
                <c:pt idx="4">
                  <c:v>6</c:v>
                </c:pt>
                <c:pt idx="6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B-41DD-A8C5-3D96834EB8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33</c:v>
                </c:pt>
                <c:pt idx="3">
                  <c:v>43</c:v>
                </c:pt>
                <c:pt idx="4">
                  <c:v>76</c:v>
                </c:pt>
                <c:pt idx="5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ABR/24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17</c:v>
                </c:pt>
                <c:pt idx="3">
                  <c:v>37</c:v>
                </c:pt>
                <c:pt idx="4">
                  <c:v>62</c:v>
                </c:pt>
                <c:pt idx="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305984"/>
        <c:axId val="210802304"/>
        <c:axId val="0"/>
      </c:bar3DChart>
      <c:catAx>
        <c:axId val="21130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0802304"/>
        <c:crosses val="autoZero"/>
        <c:auto val="1"/>
        <c:lblAlgn val="ctr"/>
        <c:lblOffset val="100"/>
        <c:noMultiLvlLbl val="0"/>
      </c:catAx>
      <c:valAx>
        <c:axId val="210802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13059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21</c:v>
                </c:pt>
                <c:pt idx="1">
                  <c:v>27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ABR/24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23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087360"/>
        <c:axId val="211453632"/>
        <c:axId val="0"/>
      </c:bar3DChart>
      <c:catAx>
        <c:axId val="21108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1453632"/>
        <c:crosses val="autoZero"/>
        <c:auto val="1"/>
        <c:lblAlgn val="ctr"/>
        <c:lblOffset val="100"/>
        <c:noMultiLvlLbl val="0"/>
      </c:catAx>
      <c:valAx>
        <c:axId val="211453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1087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ABR/23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ABR/24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090944"/>
        <c:axId val="211457664"/>
        <c:axId val="0"/>
      </c:bar3DChart>
      <c:catAx>
        <c:axId val="211090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457664"/>
        <c:crosses val="autoZero"/>
        <c:auto val="1"/>
        <c:lblAlgn val="ctr"/>
        <c:lblOffset val="100"/>
        <c:noMultiLvlLbl val="0"/>
      </c:catAx>
      <c:valAx>
        <c:axId val="211457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1090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14</c:v>
                </c:pt>
                <c:pt idx="8">
                  <c:v>33</c:v>
                </c:pt>
                <c:pt idx="9">
                  <c:v>12</c:v>
                </c:pt>
                <c:pt idx="10">
                  <c:v>9</c:v>
                </c:pt>
                <c:pt idx="11">
                  <c:v>14</c:v>
                </c:pt>
                <c:pt idx="12">
                  <c:v>20</c:v>
                </c:pt>
                <c:pt idx="13">
                  <c:v>22</c:v>
                </c:pt>
                <c:pt idx="14">
                  <c:v>22</c:v>
                </c:pt>
                <c:pt idx="15">
                  <c:v>25</c:v>
                </c:pt>
                <c:pt idx="16">
                  <c:v>16</c:v>
                </c:pt>
                <c:pt idx="17">
                  <c:v>16</c:v>
                </c:pt>
                <c:pt idx="18">
                  <c:v>23</c:v>
                </c:pt>
                <c:pt idx="19">
                  <c:v>18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2014592"/>
        <c:axId val="211120064"/>
        <c:axId val="0"/>
      </c:bar3DChart>
      <c:catAx>
        <c:axId val="21201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120064"/>
        <c:crosses val="autoZero"/>
        <c:auto val="1"/>
        <c:lblAlgn val="ctr"/>
        <c:lblOffset val="100"/>
        <c:noMultiLvlLbl val="0"/>
      </c:catAx>
      <c:valAx>
        <c:axId val="2111200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201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14</c:v>
                </c:pt>
                <c:pt idx="8">
                  <c:v>33</c:v>
                </c:pt>
                <c:pt idx="9">
                  <c:v>12</c:v>
                </c:pt>
                <c:pt idx="10">
                  <c:v>9</c:v>
                </c:pt>
                <c:pt idx="11">
                  <c:v>14</c:v>
                </c:pt>
                <c:pt idx="12">
                  <c:v>20</c:v>
                </c:pt>
                <c:pt idx="13">
                  <c:v>22</c:v>
                </c:pt>
                <c:pt idx="14">
                  <c:v>22</c:v>
                </c:pt>
                <c:pt idx="15">
                  <c:v>25</c:v>
                </c:pt>
                <c:pt idx="16">
                  <c:v>16</c:v>
                </c:pt>
                <c:pt idx="17">
                  <c:v>16</c:v>
                </c:pt>
                <c:pt idx="18">
                  <c:v>23</c:v>
                </c:pt>
                <c:pt idx="19">
                  <c:v>18</c:v>
                </c:pt>
                <c:pt idx="20">
                  <c:v>11</c:v>
                </c:pt>
                <c:pt idx="21">
                  <c:v>11</c:v>
                </c:pt>
                <c:pt idx="22">
                  <c:v>7</c:v>
                </c:pt>
                <c:pt idx="2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720192"/>
        <c:axId val="211962688"/>
        <c:axId val="0"/>
      </c:bar3DChart>
      <c:catAx>
        <c:axId val="2117201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962688"/>
        <c:crosses val="autoZero"/>
        <c:auto val="1"/>
        <c:lblAlgn val="ctr"/>
        <c:lblOffset val="100"/>
        <c:noMultiLvlLbl val="0"/>
      </c:catAx>
      <c:valAx>
        <c:axId val="211962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172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719168"/>
        <c:axId val="211963840"/>
        <c:axId val="0"/>
      </c:bar3DChart>
      <c:catAx>
        <c:axId val="2117191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963840"/>
        <c:crosses val="autoZero"/>
        <c:auto val="1"/>
        <c:lblAlgn val="ctr"/>
        <c:lblOffset val="100"/>
        <c:noMultiLvlLbl val="0"/>
      </c:catAx>
      <c:valAx>
        <c:axId val="211963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171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373</c:v>
                </c:pt>
                <c:pt idx="1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2430336"/>
        <c:axId val="211977920"/>
        <c:axId val="0"/>
      </c:bar3DChart>
      <c:catAx>
        <c:axId val="212430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1977920"/>
        <c:crosses val="autoZero"/>
        <c:auto val="1"/>
        <c:lblAlgn val="ctr"/>
        <c:lblOffset val="100"/>
        <c:noMultiLvlLbl val="0"/>
      </c:catAx>
      <c:valAx>
        <c:axId val="211977920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2430336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10</xdr:row>
      <xdr:rowOff>88899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66399" y="571500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393700</xdr:colOff>
      <xdr:row>16</xdr:row>
      <xdr:rowOff>228600</xdr:rowOff>
    </xdr:from>
    <xdr:to>
      <xdr:col>13</xdr:col>
      <xdr:colOff>228600</xdr:colOff>
      <xdr:row>28</xdr:row>
      <xdr:rowOff>317500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707681</xdr:colOff>
      <xdr:row>0</xdr:row>
      <xdr:rowOff>0</xdr:rowOff>
    </xdr:from>
    <xdr:to>
      <xdr:col>11</xdr:col>
      <xdr:colOff>1019175</xdr:colOff>
      <xdr:row>8</xdr:row>
      <xdr:rowOff>179856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804056" y="0"/>
          <a:ext cx="1273519" cy="1475256"/>
        </a:xfrm>
        <a:prstGeom prst="rect">
          <a:avLst/>
        </a:prstGeom>
      </xdr:spPr>
    </xdr:pic>
    <xdr:clientData/>
  </xdr:twoCellAnchor>
  <xdr:twoCellAnchor>
    <xdr:from>
      <xdr:col>1</xdr:col>
      <xdr:colOff>295277</xdr:colOff>
      <xdr:row>5</xdr:row>
      <xdr:rowOff>21544</xdr:rowOff>
    </xdr:from>
    <xdr:to>
      <xdr:col>10</xdr:col>
      <xdr:colOff>415582</xdr:colOff>
      <xdr:row>5</xdr:row>
      <xdr:rowOff>100331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657227" y="831169"/>
          <a:ext cx="8854730" cy="78787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638175</xdr:colOff>
      <xdr:row>6</xdr:row>
      <xdr:rowOff>47625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22324" y="940388"/>
          <a:ext cx="8912226" cy="78787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38100</xdr:colOff>
      <xdr:row>22</xdr:row>
      <xdr:rowOff>9525</xdr:rowOff>
    </xdr:from>
    <xdr:to>
      <xdr:col>11</xdr:col>
      <xdr:colOff>1019175</xdr:colOff>
      <xdr:row>40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298106</xdr:colOff>
      <xdr:row>1</xdr:row>
      <xdr:rowOff>66675</xdr:rowOff>
    </xdr:from>
    <xdr:to>
      <xdr:col>17</xdr:col>
      <xdr:colOff>371475</xdr:colOff>
      <xdr:row>9</xdr:row>
      <xdr:rowOff>189381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432331" y="228600"/>
          <a:ext cx="1273519" cy="1503831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9</xdr:row>
      <xdr:rowOff>113181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2" name="8 Imagen">
          <a:extLst>
            <a:ext uri="{FF2B5EF4-FFF2-40B4-BE49-F238E27FC236}">
              <a16:creationId xmlns:a16="http://schemas.microsoft.com/office/drawing/2014/main" id="{F31A1BE9-DFE9-4D68-801D-120D6E386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584981" y="38100"/>
          <a:ext cx="1273519" cy="1475256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4B07ED23-4F2F-424D-8DA8-4021903D3779}"/>
            </a:ext>
          </a:extLst>
        </xdr:cNvPr>
        <xdr:cNvSpPr/>
      </xdr:nvSpPr>
      <xdr:spPr>
        <a:xfrm>
          <a:off x="657226" y="831169"/>
          <a:ext cx="861642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4B3CEAA7-3DB4-4E76-AFF5-3E7337BFFF70}"/>
            </a:ext>
          </a:extLst>
        </xdr:cNvPr>
        <xdr:cNvSpPr/>
      </xdr:nvSpPr>
      <xdr:spPr>
        <a:xfrm>
          <a:off x="822324" y="940388"/>
          <a:ext cx="86836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514349</xdr:colOff>
      <xdr:row>11</xdr:row>
      <xdr:rowOff>38100</xdr:rowOff>
    </xdr:from>
    <xdr:to>
      <xdr:col>11</xdr:col>
      <xdr:colOff>314324</xdr:colOff>
      <xdr:row>25</xdr:row>
      <xdr:rowOff>95250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AF3EFD1B-FAC6-47ED-ACB5-4700D1EE1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8</xdr:row>
      <xdr:rowOff>317499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9</xdr:row>
      <xdr:rowOff>50799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419100</xdr:colOff>
      <xdr:row>1</xdr:row>
      <xdr:rowOff>139700</xdr:rowOff>
    </xdr:from>
    <xdr:to>
      <xdr:col>14</xdr:col>
      <xdr:colOff>132002</xdr:colOff>
      <xdr:row>10</xdr:row>
      <xdr:rowOff>114299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80800" y="330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856387</xdr:colOff>
      <xdr:row>0</xdr:row>
      <xdr:rowOff>85725</xdr:rowOff>
    </xdr:from>
    <xdr:to>
      <xdr:col>8</xdr:col>
      <xdr:colOff>619125</xdr:colOff>
      <xdr:row>7</xdr:row>
      <xdr:rowOff>60324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09762" y="85725"/>
          <a:ext cx="1143863" cy="1412874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904874</xdr:colOff>
      <xdr:row>4</xdr:row>
      <xdr:rowOff>283844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476248" y="1066800"/>
          <a:ext cx="8515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9</xdr:row>
      <xdr:rowOff>76201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456338</xdr:colOff>
      <xdr:row>0</xdr:row>
      <xdr:rowOff>66675</xdr:rowOff>
    </xdr:from>
    <xdr:to>
      <xdr:col>8</xdr:col>
      <xdr:colOff>704850</xdr:colOff>
      <xdr:row>8</xdr:row>
      <xdr:rowOff>66676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447813" y="6667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8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10</xdr:row>
      <xdr:rowOff>63500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317499</xdr:colOff>
      <xdr:row>40</xdr:row>
      <xdr:rowOff>76200</xdr:rowOff>
    </xdr:from>
    <xdr:to>
      <xdr:col>13</xdr:col>
      <xdr:colOff>276196</xdr:colOff>
      <xdr:row>49</xdr:row>
      <xdr:rowOff>202519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8" dataDxfId="136" headerRowBorderDxfId="137" tableBorderDxfId="135" totalsRowBorderDxfId="134">
  <tableColumns count="3">
    <tableColumn id="1" xr3:uid="{00000000-0010-0000-0000-000001000000}" name="CONCEPTO" dataDxfId="133"/>
    <tableColumn id="2" xr3:uid="{00000000-0010-0000-0000-000002000000}" name="ABR/23" dataDxfId="132"/>
    <tableColumn id="3" xr3:uid="{00000000-0010-0000-0000-000003000000}" name="ABR/24" dataDxfId="131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9" dataDxfId="67" headerRowBorderDxfId="68" tableBorderDxfId="66" headerRowCellStyle="Normal 2">
  <tableColumns count="2">
    <tableColumn id="1" xr3:uid="{00000000-0010-0000-0900-000001000000}" name="VEHICULO" dataDxfId="65" dataCellStyle="Normal 2"/>
    <tableColumn id="2" xr3:uid="{00000000-0010-0000-0900-000002000000}" name="CANTIDAD" dataDxfId="64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62" headerRowBorderDxfId="63" tableBorderDxfId="61">
  <tableColumns count="2">
    <tableColumn id="1" xr3:uid="{00000000-0010-0000-0A00-000001000000}" name="CONCEPTO" dataDxfId="60"/>
    <tableColumn id="2" xr3:uid="{00000000-0010-0000-0A00-000002000000}" name="Columna1" dataDxfId="59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36" totalsRowShown="0" headerRowDxfId="58" dataDxfId="56" headerRowBorderDxfId="57" tableBorderDxfId="55" totalsRowBorderDxfId="54">
  <tableColumns count="2">
    <tableColumn id="1" xr3:uid="{00000000-0010-0000-0B00-000001000000}" name="CRUCERO" dataDxfId="53"/>
    <tableColumn id="2" xr3:uid="{00000000-0010-0000-0B00-000002000000}" name="No. INCIDENTES" dataDxfId="52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51" dataDxfId="49" headerRowBorderDxfId="50" tableBorderDxfId="48">
  <tableColumns count="3">
    <tableColumn id="1" xr3:uid="{00000000-0010-0000-0C00-000001000000}" name="CONCEPTO" dataDxfId="47"/>
    <tableColumn id="2" xr3:uid="{00000000-0010-0000-0C00-000002000000}" name="ABR/23" dataDxfId="46"/>
    <tableColumn id="3" xr3:uid="{00000000-0010-0000-0C00-000003000000}" name="ABR/24" dataDxfId="45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44" dataDxfId="42" headerRowBorderDxfId="43" tableBorderDxfId="41">
  <tableColumns count="3">
    <tableColumn id="1" xr3:uid="{00000000-0010-0000-0D00-000001000000}" name="CONCEPTO" dataDxfId="40"/>
    <tableColumn id="2" xr3:uid="{00000000-0010-0000-0D00-000002000000}" name="ABR/23" dataDxfId="39"/>
    <tableColumn id="3" xr3:uid="{00000000-0010-0000-0D00-000003000000}" name="ABR/22" dataDxfId="3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0:L15" totalsRowShown="0" headerRowDxfId="37" dataDxfId="35" headerRowBorderDxfId="36" tableBorderDxfId="34">
  <tableColumns count="10">
    <tableColumn id="1" xr3:uid="{00000000-0010-0000-0E00-000001000000}" name="Columna1" dataDxfId="33"/>
    <tableColumn id="2" xr3:uid="{00000000-0010-0000-0E00-000002000000}" name="CUMPLIDOS" dataDxfId="32">
      <calculatedColumnFormula>SUM(D7:D10)</calculatedColumnFormula>
    </tableColumn>
    <tableColumn id="3" xr3:uid="{00000000-0010-0000-0E00-000003000000}" name="AMONESTADOS" dataDxfId="31">
      <calculatedColumnFormula>SUM(E7:E10)</calculatedColumnFormula>
    </tableColumn>
    <tableColumn id="4" xr3:uid="{00000000-0010-0000-0E00-000004000000}" name="FALTA DE MERITOS" dataDxfId="30">
      <calculatedColumnFormula>SUM(F7:F10)</calculatedColumnFormula>
    </tableColumn>
    <tableColumn id="5" xr3:uid="{00000000-0010-0000-0E00-000005000000}" name="PREESC. MÉDICA" dataDxfId="29">
      <calculatedColumnFormula>SUM(G7:G10)</calculatedColumnFormula>
    </tableColumn>
    <tableColumn id="6" xr3:uid="{00000000-0010-0000-0E00-000006000000}" name="TRABAJO COMUNITARIO" dataDxfId="28">
      <calculatedColumnFormula>SUM(H7:H10)</calculatedColumnFormula>
    </tableColumn>
    <tableColumn id="7" xr3:uid="{00000000-0010-0000-0E00-000007000000}" name="A.A." dataDxfId="27">
      <calculatedColumnFormula>SUM(I7:I10)</calculatedColumnFormula>
    </tableColumn>
    <tableColumn id="8" xr3:uid="{49EF14CE-8790-4F22-86A7-81655D38DB6C}" name="SIN EVIDENCIA" dataDxfId="26">
      <calculatedColumnFormula>SUM(J7:J10)</calculatedColumnFormula>
    </tableColumn>
    <tableColumn id="10" xr3:uid="{C76A5DCD-3CDD-4DB7-9379-DCA686DAFAF4}" name="OTROS MOTIVOS" dataDxfId="25">
      <calculatedColumnFormula>SUM(K7:K10)</calculatedColumnFormula>
    </tableColumn>
    <tableColumn id="9" xr3:uid="{00000000-0010-0000-0E00-000009000000}" name="TOTAL" dataDxfId="2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23" dataDxfId="22" tableBorderDxfId="21">
  <tableColumns count="6">
    <tableColumn id="1" xr3:uid="{00000000-0010-0000-0F00-000001000000}" name="Columna1" dataDxfId="20"/>
    <tableColumn id="2" xr3:uid="{00000000-0010-0000-0F00-000002000000}" name="ASUNTOS INTERNOS" dataDxfId="19"/>
    <tableColumn id="3" xr3:uid="{00000000-0010-0000-0F00-000003000000}" name="COLEGIADO" dataDxfId="18"/>
    <tableColumn id="4" xr3:uid="{00000000-0010-0000-0F00-000004000000}" name="JUZGADO III" dataDxfId="17"/>
    <tableColumn id="5" xr3:uid="{00000000-0010-0000-0F00-000005000000}" name="JUZGADO IV" dataDxfId="16"/>
    <tableColumn id="6" xr3:uid="{00000000-0010-0000-0F00-000006000000}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14" dataDxfId="13" tableBorderDxfId="12">
  <tableColumns count="6">
    <tableColumn id="1" xr3:uid="{00000000-0010-0000-1000-000001000000}" name="Columna1" dataDxfId="11"/>
    <tableColumn id="2" xr3:uid="{00000000-0010-0000-1000-000002000000}" name="ASUNTOS INTERNOS" dataDxfId="10"/>
    <tableColumn id="3" xr3:uid="{00000000-0010-0000-1000-000003000000}" name="JUZGADO I" dataDxfId="9"/>
    <tableColumn id="4" xr3:uid="{00000000-0010-0000-1000-000004000000}" name="JUZGADO III" dataDxfId="8">
      <calculatedColumnFormula>E16+E17</calculatedColumnFormula>
    </tableColumn>
    <tableColumn id="5" xr3:uid="{00000000-0010-0000-1000-000005000000}" name="JUZGADO IV" dataDxfId="7"/>
    <tableColumn id="6" xr3:uid="{00000000-0010-0000-1000-000006000000}" name="TOTAL" dataDxfId="6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47E102E-8069-4B1B-B2AB-084664B4FF79}" name="Tabla1311" displayName="Tabla1311" ref="C10:D18" totalsRowShown="0" headerRowDxfId="5" dataDxfId="3" headerRowBorderDxfId="4" tableBorderDxfId="2">
  <tableColumns count="2">
    <tableColumn id="1" xr3:uid="{5BB60021-F33C-4DF0-9512-2C49AA13FB86}" name="Columna1" dataDxfId="1"/>
    <tableColumn id="2" xr3:uid="{9F7446A1-611F-45BD-A011-DA038280750B}" name="CERTIFICADOS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30" dataDxfId="128" headerRowBorderDxfId="129" tableBorderDxfId="127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26" dataCellStyle="Normal 2"/>
    <tableColumn id="2" xr3:uid="{00000000-0010-0000-0100-000002000000}" name="ABR/23" dataDxfId="125" dataCellStyle="Normal 2"/>
    <tableColumn id="3" xr3:uid="{00000000-0010-0000-0100-000003000000}" name="ABR/24" dataDxfId="124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23" dataDxfId="121" headerRowBorderDxfId="122" tableBorderDxfId="120">
  <tableColumns count="3">
    <tableColumn id="1" xr3:uid="{00000000-0010-0000-0200-000001000000}" name="CONCEPTO" dataDxfId="119" dataCellStyle="Normal 2"/>
    <tableColumn id="2" xr3:uid="{00000000-0010-0000-0200-000002000000}" name="ABR/23" dataDxfId="118" dataCellStyle="Normal 2"/>
    <tableColumn id="3" xr3:uid="{00000000-0010-0000-0200-000003000000}" name="ABR/24" dataDxfId="117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16" dataDxfId="114" headerRowBorderDxfId="115" tableBorderDxfId="113">
  <tableColumns count="3">
    <tableColumn id="1" xr3:uid="{00000000-0010-0000-0300-000001000000}" name="CONCEPTO" dataDxfId="112" dataCellStyle="Normal 2"/>
    <tableColumn id="2" xr3:uid="{00000000-0010-0000-0300-000002000000}" name="ABR/23" dataDxfId="111" dataCellStyle="Normal 2"/>
    <tableColumn id="3" xr3:uid="{00000000-0010-0000-0300-000003000000}" name="ABR/24" dataDxfId="110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9" dataDxfId="107" headerRowBorderDxfId="108" tableBorderDxfId="106" headerRowCellStyle="Normal 2">
  <tableColumns count="6">
    <tableColumn id="1" xr3:uid="{00000000-0010-0000-0400-000001000000}" name="EDAD" dataDxfId="105"/>
    <tableColumn id="2" xr3:uid="{00000000-0010-0000-0400-000002000000}" name="CHOQUES" dataDxfId="104"/>
    <tableColumn id="3" xr3:uid="{00000000-0010-0000-0400-000003000000}" name="ATROPELLOS" dataDxfId="103"/>
    <tableColumn id="4" xr3:uid="{00000000-0010-0000-0400-000004000000}" name="VOLCADURAS" dataDxfId="102"/>
    <tableColumn id="5" xr3:uid="{00000000-0010-0000-0400-000005000000}" name="CAIDA DE PERSONA" dataDxfId="101"/>
    <tableColumn id="6" xr3:uid="{00000000-0010-0000-0400-000006000000}" name="COMPUTO" dataDxfId="100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9" dataDxfId="97" headerRowBorderDxfId="98" tableBorderDxfId="96" headerRowCellStyle="Normal 2" dataCellStyle="Normal 2">
  <tableColumns count="6">
    <tableColumn id="1" xr3:uid="{00000000-0010-0000-0500-000001000000}" name="HORA" dataDxfId="95"/>
    <tableColumn id="2" xr3:uid="{00000000-0010-0000-0500-000002000000}" name="CHOQUES" dataDxfId="94" dataCellStyle="Normal 2"/>
    <tableColumn id="3" xr3:uid="{00000000-0010-0000-0500-000003000000}" name="ATROPELLOS" dataDxfId="93" dataCellStyle="Normal 2"/>
    <tableColumn id="4" xr3:uid="{00000000-0010-0000-0500-000004000000}" name="VOLCADURAS" dataDxfId="92" dataCellStyle="Normal 2"/>
    <tableColumn id="5" xr3:uid="{00000000-0010-0000-0500-000005000000}" name="CAIDA DE PERSONA" dataDxfId="91" dataCellStyle="Normal 2"/>
    <tableColumn id="6" xr3:uid="{00000000-0010-0000-0500-000006000000}" name="COMPUTO" dataDxfId="90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9" dataDxfId="87" headerRowBorderDxfId="88" tableBorderDxfId="86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85"/>
    <tableColumn id="2" xr3:uid="{00000000-0010-0000-0600-000002000000}" name="ESTADO  DE EBRIEDAD" dataDxfId="84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83" dataDxfId="81" headerRowBorderDxfId="82" tableBorderDxfId="80" totalsRowBorderDxfId="79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8"/>
    <tableColumn id="2" xr3:uid="{00000000-0010-0000-0700-000002000000}" name="ESTADO  DE EBRIEDAD" dataDxfId="77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76" dataDxfId="74" headerRowBorderDxfId="75" tableBorderDxfId="73" totalsRowBorderDxfId="72" headerRowCellStyle="Normal 2">
  <tableColumns count="2">
    <tableColumn id="1" xr3:uid="{00000000-0010-0000-0800-000001000000}" name="GENERO " dataDxfId="71" dataCellStyle="Normal 2"/>
    <tableColumn id="2" xr3:uid="{00000000-0010-0000-0800-000002000000}" name="E.E." dataDxfId="7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7" zoomScale="75" zoomScaleNormal="75" zoomScaleSheetLayoutView="75" zoomScalePageLayoutView="75" workbookViewId="0">
      <selection activeCell="C17" sqref="C17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38" t="s">
        <v>177</v>
      </c>
      <c r="C2" s="338"/>
      <c r="D2" s="338"/>
      <c r="E2" s="338"/>
      <c r="F2" s="338"/>
      <c r="G2" s="338"/>
      <c r="H2" s="338"/>
    </row>
    <row r="3" spans="2:8">
      <c r="B3" s="338"/>
      <c r="C3" s="338"/>
      <c r="D3" s="338"/>
      <c r="E3" s="338"/>
      <c r="F3" s="338"/>
      <c r="G3" s="338"/>
      <c r="H3" s="338"/>
    </row>
    <row r="4" spans="2:8" ht="50.25" customHeight="1">
      <c r="B4" s="338"/>
      <c r="C4" s="338"/>
      <c r="D4" s="338"/>
      <c r="E4" s="338"/>
      <c r="F4" s="338"/>
      <c r="G4" s="338"/>
      <c r="H4" s="338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3"/>
    </row>
    <row r="10" spans="2:8" ht="21" customHeight="1">
      <c r="B10" s="214" t="s">
        <v>0</v>
      </c>
      <c r="C10" s="215" t="s">
        <v>162</v>
      </c>
      <c r="D10" s="216" t="s">
        <v>178</v>
      </c>
    </row>
    <row r="11" spans="2:8" ht="30.95" customHeight="1">
      <c r="B11" s="212" t="s">
        <v>1</v>
      </c>
      <c r="C11" s="183">
        <v>286</v>
      </c>
      <c r="D11" s="169">
        <v>294</v>
      </c>
    </row>
    <row r="12" spans="2:8" ht="30.95" customHeight="1">
      <c r="B12" s="212" t="s">
        <v>2</v>
      </c>
      <c r="C12" s="183">
        <v>8</v>
      </c>
      <c r="D12" s="169">
        <v>5</v>
      </c>
    </row>
    <row r="13" spans="2:8" ht="30.95" customHeight="1">
      <c r="B13" s="212" t="s">
        <v>3</v>
      </c>
      <c r="C13" s="183">
        <v>9</v>
      </c>
      <c r="D13" s="169">
        <v>6</v>
      </c>
    </row>
    <row r="14" spans="2:8" ht="30.95" customHeight="1">
      <c r="B14" s="212" t="s">
        <v>4</v>
      </c>
      <c r="C14" s="183">
        <v>0</v>
      </c>
      <c r="D14" s="169">
        <v>1</v>
      </c>
    </row>
    <row r="15" spans="2:8" ht="12.75" customHeight="1">
      <c r="B15" s="212"/>
      <c r="C15" s="183"/>
      <c r="D15" s="169"/>
    </row>
    <row r="16" spans="2:8" ht="30.95" customHeight="1">
      <c r="B16" s="296" t="s">
        <v>5</v>
      </c>
      <c r="C16" s="297">
        <f>C11+C12+C13+C14</f>
        <v>303</v>
      </c>
      <c r="D16" s="297">
        <f>D11+D12+D13+D14</f>
        <v>306</v>
      </c>
    </row>
    <row r="17" spans="2:5" ht="12.75" customHeight="1">
      <c r="B17" s="212"/>
      <c r="C17" s="183"/>
      <c r="D17" s="169"/>
    </row>
    <row r="18" spans="2:5" ht="30.95" customHeight="1">
      <c r="B18" s="212" t="s">
        <v>6</v>
      </c>
      <c r="C18" s="183">
        <v>212</v>
      </c>
      <c r="D18" s="169">
        <v>168</v>
      </c>
    </row>
    <row r="19" spans="2:5" ht="30.95" customHeight="1">
      <c r="B19" s="213" t="s">
        <v>7</v>
      </c>
      <c r="C19" s="184">
        <v>2</v>
      </c>
      <c r="D19" s="170">
        <v>0</v>
      </c>
    </row>
    <row r="20" spans="2:5" ht="9" customHeight="1">
      <c r="E20" s="62"/>
    </row>
    <row r="21" spans="2:5">
      <c r="E21" s="62"/>
    </row>
    <row r="22" spans="2:5">
      <c r="E22" s="62"/>
    </row>
    <row r="23" spans="2:5">
      <c r="E23" s="62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36"/>
  <sheetViews>
    <sheetView showGridLines="0" view="pageLayout" topLeftCell="A47" zoomScaleNormal="100" workbookViewId="0">
      <selection activeCell="D20" sqref="D20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68" t="s">
        <v>158</v>
      </c>
      <c r="D4" s="368"/>
    </row>
    <row r="5" spans="3:4" ht="12.75" customHeight="1">
      <c r="C5" s="368"/>
      <c r="D5" s="368"/>
    </row>
    <row r="6" spans="3:4" ht="24.75" customHeight="1">
      <c r="C6" s="368"/>
      <c r="D6" s="368"/>
    </row>
    <row r="7" spans="3:4" hidden="1"/>
    <row r="9" spans="3:4" ht="13.5" thickBot="1"/>
    <row r="10" spans="3:4" ht="31.5" customHeight="1" thickBot="1">
      <c r="C10" s="366" t="s">
        <v>185</v>
      </c>
      <c r="D10" s="367"/>
    </row>
    <row r="11" spans="3:4" ht="15">
      <c r="C11" s="272" t="s">
        <v>108</v>
      </c>
      <c r="D11" s="273" t="s">
        <v>109</v>
      </c>
    </row>
    <row r="12" spans="3:4" ht="15.75">
      <c r="C12" s="274" t="s">
        <v>127</v>
      </c>
      <c r="D12" s="275"/>
    </row>
    <row r="13" spans="3:4" ht="15">
      <c r="C13" s="276" t="s">
        <v>194</v>
      </c>
      <c r="D13" s="277">
        <v>4</v>
      </c>
    </row>
    <row r="14" spans="3:4" ht="15">
      <c r="C14" s="278" t="s">
        <v>195</v>
      </c>
      <c r="D14" s="275">
        <v>3</v>
      </c>
    </row>
    <row r="15" spans="3:4" ht="15">
      <c r="C15" s="278" t="s">
        <v>196</v>
      </c>
      <c r="D15" s="279">
        <v>2</v>
      </c>
    </row>
    <row r="16" spans="3:4" ht="15">
      <c r="C16" s="278" t="s">
        <v>197</v>
      </c>
      <c r="D16" s="275">
        <v>2</v>
      </c>
    </row>
    <row r="17" spans="3:4" ht="15">
      <c r="C17" s="278" t="s">
        <v>198</v>
      </c>
      <c r="D17" s="275">
        <v>2</v>
      </c>
    </row>
    <row r="18" spans="3:4" ht="15">
      <c r="C18" s="278" t="s">
        <v>199</v>
      </c>
      <c r="D18" s="275">
        <v>2</v>
      </c>
    </row>
    <row r="19" spans="3:4" ht="15">
      <c r="C19" s="278" t="s">
        <v>200</v>
      </c>
      <c r="D19" s="275">
        <v>2</v>
      </c>
    </row>
    <row r="20" spans="3:4" ht="15">
      <c r="C20" s="278" t="s">
        <v>201</v>
      </c>
      <c r="D20" s="275">
        <v>2</v>
      </c>
    </row>
    <row r="21" spans="3:4" ht="15">
      <c r="C21" s="278" t="s">
        <v>202</v>
      </c>
      <c r="D21" s="275">
        <v>2</v>
      </c>
    </row>
    <row r="22" spans="3:4" ht="15">
      <c r="C22" s="281"/>
      <c r="D22" s="280"/>
    </row>
    <row r="23" spans="3:4" ht="15">
      <c r="C23" s="281" t="s">
        <v>148</v>
      </c>
      <c r="D23" s="280"/>
    </row>
    <row r="24" spans="3:4" ht="15">
      <c r="C24" s="278" t="s">
        <v>203</v>
      </c>
      <c r="D24" s="275">
        <v>4</v>
      </c>
    </row>
    <row r="25" spans="3:4" ht="15">
      <c r="C25" s="278" t="s">
        <v>204</v>
      </c>
      <c r="D25" s="280">
        <v>2</v>
      </c>
    </row>
    <row r="26" spans="3:4" ht="15">
      <c r="C26" s="278"/>
      <c r="D26" s="279"/>
    </row>
    <row r="27" spans="3:4" ht="15">
      <c r="C27" s="281" t="s">
        <v>164</v>
      </c>
      <c r="D27" s="282"/>
    </row>
    <row r="28" spans="3:4" ht="15">
      <c r="C28" s="278" t="s">
        <v>205</v>
      </c>
      <c r="D28" s="275">
        <v>4</v>
      </c>
    </row>
    <row r="29" spans="3:4" ht="15">
      <c r="C29" s="278" t="s">
        <v>206</v>
      </c>
      <c r="D29" s="275">
        <v>3</v>
      </c>
    </row>
    <row r="30" spans="3:4" ht="15">
      <c r="C30" s="278" t="s">
        <v>207</v>
      </c>
      <c r="D30" s="275">
        <v>2</v>
      </c>
    </row>
    <row r="31" spans="3:4" ht="15">
      <c r="C31" s="278" t="s">
        <v>208</v>
      </c>
      <c r="D31" s="275">
        <v>2</v>
      </c>
    </row>
    <row r="32" spans="3:4" ht="15">
      <c r="C32" s="278" t="s">
        <v>165</v>
      </c>
      <c r="D32" s="275">
        <v>16</v>
      </c>
    </row>
    <row r="33" spans="3:4" ht="15">
      <c r="C33" s="278"/>
      <c r="D33" s="275"/>
    </row>
    <row r="34" spans="3:4" ht="15">
      <c r="C34" s="278"/>
      <c r="D34" s="275"/>
    </row>
    <row r="35" spans="3:4" ht="15">
      <c r="C35" s="276"/>
      <c r="D35" s="277"/>
    </row>
    <row r="36" spans="3:4" ht="15">
      <c r="C36" s="278"/>
      <c r="D36" s="277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topLeftCell="A19" zoomScale="75" zoomScaleNormal="100" zoomScaleSheetLayoutView="75" zoomScalePageLayoutView="75" workbookViewId="0">
      <selection activeCell="D20" sqref="D20"/>
    </sheetView>
  </sheetViews>
  <sheetFormatPr baseColWidth="10" defaultRowHeight="15"/>
  <cols>
    <col min="1" max="1" width="5.85546875" style="8" customWidth="1"/>
    <col min="2" max="2" width="29.7109375" style="8" customWidth="1"/>
    <col min="3" max="3" width="11.28515625" style="8" customWidth="1"/>
    <col min="4" max="4" width="10.710937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8" spans="2:16">
      <c r="B8" s="369" t="s">
        <v>186</v>
      </c>
      <c r="C8" s="369"/>
      <c r="D8" s="369"/>
      <c r="E8" s="369"/>
      <c r="F8" s="369"/>
      <c r="G8" s="369"/>
      <c r="H8" s="369"/>
      <c r="I8" s="369"/>
      <c r="J8" s="369"/>
      <c r="K8" s="369"/>
    </row>
    <row r="9" spans="2:16" ht="30" customHeight="1"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65"/>
      <c r="M9" s="65"/>
      <c r="N9" s="65"/>
      <c r="O9" s="65"/>
      <c r="P9" s="65"/>
    </row>
    <row r="11" spans="2:16">
      <c r="B11" s="9" t="s">
        <v>8</v>
      </c>
      <c r="C11" s="10"/>
      <c r="D11" s="10"/>
    </row>
    <row r="12" spans="2:16" ht="36" customHeight="1">
      <c r="B12" s="159" t="s">
        <v>0</v>
      </c>
      <c r="C12" s="215" t="s">
        <v>162</v>
      </c>
      <c r="D12" s="216" t="s">
        <v>178</v>
      </c>
    </row>
    <row r="13" spans="2:16" ht="30.95" customHeight="1">
      <c r="B13" s="160" t="s">
        <v>18</v>
      </c>
      <c r="C13" s="119">
        <v>33</v>
      </c>
      <c r="D13" s="119">
        <v>17</v>
      </c>
    </row>
    <row r="14" spans="2:16" ht="30.95" customHeight="1">
      <c r="B14" s="160" t="s">
        <v>19</v>
      </c>
      <c r="C14" s="119">
        <v>18</v>
      </c>
      <c r="D14" s="119">
        <v>27</v>
      </c>
    </row>
    <row r="15" spans="2:16" ht="30.95" customHeight="1">
      <c r="B15" s="161" t="s">
        <v>20</v>
      </c>
      <c r="C15" s="119">
        <v>43</v>
      </c>
      <c r="D15" s="119">
        <v>37</v>
      </c>
    </row>
    <row r="16" spans="2:16" ht="12.75" customHeight="1">
      <c r="B16" s="162"/>
      <c r="C16" s="121"/>
      <c r="D16" s="121"/>
    </row>
    <row r="17" spans="2:4" ht="30.95" customHeight="1">
      <c r="B17" s="163" t="s">
        <v>5</v>
      </c>
      <c r="C17" s="158">
        <f>SUM(C13:C16)</f>
        <v>94</v>
      </c>
      <c r="D17" s="119">
        <f>D13+D14+D15</f>
        <v>81</v>
      </c>
    </row>
    <row r="18" spans="2:4" ht="30.95" customHeight="1">
      <c r="B18" s="12"/>
      <c r="C18" s="13"/>
      <c r="D18" s="13"/>
    </row>
    <row r="19" spans="2:4" ht="30.95" customHeight="1">
      <c r="B19" s="12"/>
      <c r="C19" s="13"/>
      <c r="D19" s="13"/>
    </row>
    <row r="20" spans="2:4" ht="30.95" customHeight="1">
      <c r="B20" s="12"/>
      <c r="C20" s="13"/>
      <c r="D20" s="13"/>
    </row>
    <row r="21" spans="2:4" ht="30.95" customHeight="1">
      <c r="B21" s="12"/>
      <c r="C21" s="13"/>
      <c r="D21" s="13"/>
    </row>
    <row r="22" spans="2:4" ht="30.95" customHeight="1">
      <c r="B22" s="12"/>
      <c r="C22" s="13"/>
      <c r="D22" s="13"/>
    </row>
    <row r="23" spans="2:4" ht="30.95" customHeight="1">
      <c r="B23" s="12"/>
      <c r="C23" s="13"/>
      <c r="D23" s="13"/>
    </row>
    <row r="24" spans="2:4" ht="30.95" customHeight="1">
      <c r="B24" s="12"/>
      <c r="C24" s="13"/>
      <c r="D24" s="13"/>
    </row>
    <row r="25" spans="2:4" ht="30.95" customHeight="1">
      <c r="B25" s="12"/>
      <c r="C25" s="13"/>
      <c r="D25" s="13"/>
    </row>
    <row r="26" spans="2:4" ht="30.95" customHeight="1">
      <c r="B26" s="12"/>
      <c r="C26" s="13"/>
      <c r="D26" s="13"/>
    </row>
    <row r="27" spans="2:4" ht="30.95" customHeight="1">
      <c r="B27" s="12"/>
      <c r="C27" s="13"/>
      <c r="D27" s="13"/>
    </row>
    <row r="28" spans="2:4" ht="30.95" customHeight="1">
      <c r="B28" s="12"/>
      <c r="C28" s="13"/>
      <c r="D28" s="13"/>
    </row>
    <row r="29" spans="2:4" ht="30.95" customHeight="1">
      <c r="B29" s="12"/>
      <c r="C29" s="13"/>
      <c r="D29" s="13"/>
    </row>
    <row r="30" spans="2:4" ht="30.95" customHeight="1">
      <c r="B30" s="12"/>
      <c r="C30" s="13"/>
      <c r="D30" s="13"/>
    </row>
    <row r="40" spans="2:2">
      <c r="B40" s="11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30"/>
  <sheetViews>
    <sheetView showGridLines="0" view="pageLayout" topLeftCell="A19" zoomScale="75" zoomScaleNormal="100" zoomScaleSheetLayoutView="75" zoomScalePageLayoutView="75" workbookViewId="0">
      <selection activeCell="D20" sqref="D20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>
      <c r="A6" s="369" t="s">
        <v>187</v>
      </c>
      <c r="B6" s="369"/>
      <c r="C6" s="369"/>
      <c r="D6" s="369"/>
      <c r="E6" s="369"/>
      <c r="F6" s="369"/>
      <c r="G6" s="369"/>
      <c r="H6" s="369"/>
      <c r="I6" s="369"/>
      <c r="J6" s="369"/>
    </row>
    <row r="7" spans="1:15">
      <c r="A7" s="369"/>
      <c r="B7" s="369"/>
      <c r="C7" s="369"/>
      <c r="D7" s="369"/>
      <c r="E7" s="369"/>
      <c r="F7" s="369"/>
      <c r="G7" s="369"/>
      <c r="H7" s="369"/>
      <c r="I7" s="369"/>
      <c r="J7" s="369"/>
    </row>
    <row r="8" spans="1:15">
      <c r="A8" s="369"/>
      <c r="B8" s="369"/>
      <c r="C8" s="369"/>
      <c r="D8" s="369"/>
      <c r="E8" s="369"/>
      <c r="F8" s="369"/>
      <c r="G8" s="369"/>
      <c r="H8" s="369"/>
      <c r="I8" s="369"/>
      <c r="J8" s="369"/>
    </row>
    <row r="9" spans="1:15" ht="30" customHeight="1">
      <c r="A9" s="369"/>
      <c r="B9" s="369"/>
      <c r="C9" s="369"/>
      <c r="D9" s="369"/>
      <c r="E9" s="369"/>
      <c r="F9" s="369"/>
      <c r="G9" s="369"/>
      <c r="H9" s="369"/>
      <c r="I9" s="369"/>
      <c r="J9" s="369"/>
      <c r="K9" s="248"/>
      <c r="L9" s="248"/>
      <c r="M9" s="248"/>
      <c r="N9" s="248"/>
      <c r="O9" s="66"/>
    </row>
    <row r="11" spans="1:15">
      <c r="A11" s="9" t="s">
        <v>8</v>
      </c>
      <c r="B11" s="10"/>
      <c r="C11" s="10"/>
    </row>
    <row r="12" spans="1:15" ht="36" customHeight="1">
      <c r="A12" s="122" t="s">
        <v>0</v>
      </c>
      <c r="B12" s="215" t="s">
        <v>162</v>
      </c>
      <c r="C12" s="216" t="s">
        <v>159</v>
      </c>
    </row>
    <row r="13" spans="1:15" ht="30.95" customHeight="1">
      <c r="A13" s="123" t="s">
        <v>21</v>
      </c>
      <c r="B13" s="295">
        <v>798</v>
      </c>
      <c r="C13" s="126">
        <v>615</v>
      </c>
    </row>
    <row r="14" spans="1:15" ht="30.95" customHeight="1">
      <c r="A14" s="124" t="s">
        <v>22</v>
      </c>
      <c r="B14" s="295">
        <v>445</v>
      </c>
      <c r="C14" s="126">
        <v>400</v>
      </c>
    </row>
    <row r="15" spans="1:15" ht="13.5" customHeight="1">
      <c r="A15" s="124"/>
      <c r="B15" s="127"/>
      <c r="C15" s="126"/>
    </row>
    <row r="16" spans="1:15" ht="9" customHeight="1">
      <c r="A16" s="120"/>
      <c r="B16" s="128"/>
      <c r="C16" s="129"/>
    </row>
    <row r="17" spans="1:3" ht="30.95" customHeight="1">
      <c r="A17" s="125" t="s">
        <v>5</v>
      </c>
      <c r="B17" s="130">
        <f>B13+B14+B15</f>
        <v>1243</v>
      </c>
      <c r="C17" s="130">
        <f>C13+C14+C15</f>
        <v>1015</v>
      </c>
    </row>
    <row r="18" spans="1:3" ht="30.95" customHeight="1">
      <c r="A18" s="12"/>
      <c r="B18" s="13"/>
      <c r="C18" s="13"/>
    </row>
    <row r="19" spans="1:3" ht="30.95" customHeight="1">
      <c r="A19" s="12"/>
      <c r="B19" s="13"/>
      <c r="C19" s="13"/>
    </row>
    <row r="20" spans="1:3" ht="30.95" customHeight="1"/>
    <row r="21" spans="1:3" ht="30.95" customHeight="1" thickBot="1"/>
    <row r="22" spans="1:3" ht="30.95" customHeight="1" thickBot="1">
      <c r="A22" s="132" t="s">
        <v>134</v>
      </c>
      <c r="B22" s="133" t="s">
        <v>131</v>
      </c>
      <c r="C22" s="131" t="s">
        <v>132</v>
      </c>
    </row>
    <row r="23" spans="1:3" ht="30.95" customHeight="1" thickBot="1">
      <c r="A23" s="132" t="s">
        <v>133</v>
      </c>
      <c r="B23" s="133">
        <v>898</v>
      </c>
      <c r="C23" s="131">
        <v>117</v>
      </c>
    </row>
    <row r="24" spans="1:3" ht="30.95" customHeight="1" thickBot="1">
      <c r="A24" s="132" t="s">
        <v>209</v>
      </c>
      <c r="B24" s="370">
        <f>B23+C23</f>
        <v>1015</v>
      </c>
      <c r="C24" s="371"/>
    </row>
    <row r="25" spans="1:3" ht="30.95" customHeight="1">
      <c r="A25" s="12"/>
      <c r="B25" s="13"/>
      <c r="C25" s="13"/>
    </row>
    <row r="26" spans="1:3" ht="30.95" customHeight="1">
      <c r="A26" s="12"/>
      <c r="B26" s="13"/>
      <c r="C26" s="13"/>
    </row>
    <row r="27" spans="1:3" ht="30.95" customHeight="1">
      <c r="A27" s="12"/>
      <c r="B27" s="13"/>
      <c r="C27" s="13"/>
    </row>
    <row r="28" spans="1:3" ht="4.5" customHeight="1">
      <c r="A28" s="12"/>
      <c r="B28" s="13"/>
      <c r="C28" s="13"/>
    </row>
    <row r="29" spans="1:3" ht="30.95" customHeight="1">
      <c r="A29" s="12"/>
      <c r="B29" s="13"/>
      <c r="C29" s="13"/>
    </row>
    <row r="30" spans="1:3" ht="30.95" customHeight="1">
      <c r="A30" s="12"/>
      <c r="B30" s="13"/>
      <c r="C30" s="13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N40"/>
  <sheetViews>
    <sheetView showGridLines="0" view="pageLayout" topLeftCell="A13" zoomScaleNormal="100" workbookViewId="0">
      <selection activeCell="D20" sqref="D20"/>
    </sheetView>
  </sheetViews>
  <sheetFormatPr baseColWidth="10" defaultRowHeight="12.75"/>
  <cols>
    <col min="1" max="2" width="5.140625" customWidth="1"/>
    <col min="3" max="3" width="18.28515625" customWidth="1"/>
    <col min="4" max="4" width="14.5703125" customWidth="1"/>
    <col min="5" max="5" width="16" customWidth="1"/>
    <col min="6" max="6" width="15" customWidth="1"/>
    <col min="7" max="7" width="15.28515625" customWidth="1"/>
    <col min="8" max="8" width="13.7109375" customWidth="1"/>
    <col min="9" max="9" width="12.7109375" customWidth="1"/>
    <col min="10" max="11" width="13.7109375" customWidth="1"/>
    <col min="12" max="12" width="15.42578125" customWidth="1"/>
  </cols>
  <sheetData>
    <row r="2" spans="3:14">
      <c r="C2" s="369" t="s">
        <v>188</v>
      </c>
      <c r="D2" s="369"/>
      <c r="E2" s="369"/>
      <c r="F2" s="369"/>
      <c r="G2" s="369"/>
      <c r="H2" s="369"/>
      <c r="I2" s="369"/>
      <c r="J2" s="369"/>
      <c r="K2" s="369"/>
      <c r="L2" s="369"/>
    </row>
    <row r="3" spans="3:14"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3:14" ht="12.75" customHeight="1">
      <c r="C4" s="369"/>
      <c r="D4" s="369"/>
      <c r="E4" s="369"/>
      <c r="F4" s="369"/>
      <c r="G4" s="369"/>
      <c r="H4" s="369"/>
      <c r="I4" s="369"/>
      <c r="J4" s="369"/>
      <c r="K4" s="369"/>
      <c r="L4" s="369"/>
    </row>
    <row r="5" spans="3:14" ht="12.75" customHeight="1">
      <c r="D5" s="249"/>
      <c r="E5" s="249"/>
      <c r="F5" s="249"/>
      <c r="G5" s="249"/>
      <c r="H5" s="249"/>
      <c r="I5" s="249"/>
      <c r="J5" s="249"/>
      <c r="K5" s="249"/>
      <c r="L5" s="249"/>
    </row>
    <row r="6" spans="3:14" ht="12.75" customHeight="1">
      <c r="D6" s="249"/>
      <c r="E6" s="249"/>
      <c r="F6" s="249"/>
      <c r="G6" s="249"/>
      <c r="H6" s="249"/>
      <c r="I6" s="249"/>
      <c r="J6" s="249"/>
      <c r="K6" s="249"/>
      <c r="L6" s="249"/>
    </row>
    <row r="9" spans="3:14" ht="15.75" thickBot="1"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3:14" s="69" customFormat="1" ht="33" customHeight="1" thickBot="1">
      <c r="C10" s="306" t="s">
        <v>32</v>
      </c>
      <c r="D10" s="307" t="s">
        <v>135</v>
      </c>
      <c r="E10" s="308" t="s">
        <v>136</v>
      </c>
      <c r="F10" s="308" t="s">
        <v>166</v>
      </c>
      <c r="G10" s="308" t="s">
        <v>137</v>
      </c>
      <c r="H10" s="309" t="s">
        <v>167</v>
      </c>
      <c r="I10" s="310" t="s">
        <v>138</v>
      </c>
      <c r="J10" s="311" t="s">
        <v>168</v>
      </c>
      <c r="K10" s="310" t="s">
        <v>169</v>
      </c>
      <c r="L10" s="305" t="s">
        <v>5</v>
      </c>
      <c r="M10" s="165"/>
      <c r="N10" s="165"/>
    </row>
    <row r="11" spans="3:14" ht="16.5" thickBot="1">
      <c r="C11" s="293" t="s">
        <v>139</v>
      </c>
      <c r="D11" s="291">
        <v>318</v>
      </c>
      <c r="E11" s="166">
        <v>2</v>
      </c>
      <c r="F11" s="166">
        <v>81</v>
      </c>
      <c r="G11" s="166">
        <v>15</v>
      </c>
      <c r="H11" s="166">
        <v>26</v>
      </c>
      <c r="I11" s="166">
        <v>6</v>
      </c>
      <c r="J11" s="166">
        <f t="shared" ref="J11:J15" si="0">SUM(J7:J10)</f>
        <v>0</v>
      </c>
      <c r="K11" s="166"/>
      <c r="L11" s="302">
        <f>SUM(D11:K11)</f>
        <v>448</v>
      </c>
      <c r="M11" s="77"/>
      <c r="N11" s="77"/>
    </row>
    <row r="12" spans="3:14" ht="10.5" customHeight="1" thickBot="1">
      <c r="C12" s="293"/>
      <c r="D12" s="291"/>
      <c r="E12" s="166"/>
      <c r="F12" s="166"/>
      <c r="G12" s="166"/>
      <c r="H12" s="167"/>
      <c r="I12" s="166"/>
      <c r="J12" s="301"/>
      <c r="K12" s="166"/>
      <c r="L12" s="303"/>
      <c r="M12" s="77"/>
      <c r="N12" s="77"/>
    </row>
    <row r="13" spans="3:14" ht="16.5" thickBot="1">
      <c r="C13" s="293" t="s">
        <v>140</v>
      </c>
      <c r="D13" s="291">
        <v>26</v>
      </c>
      <c r="E13" s="166">
        <v>1</v>
      </c>
      <c r="F13" s="166">
        <v>2</v>
      </c>
      <c r="G13" s="166">
        <v>1</v>
      </c>
      <c r="H13" s="167">
        <v>0</v>
      </c>
      <c r="I13" s="166">
        <v>2</v>
      </c>
      <c r="J13" s="301">
        <f t="shared" si="0"/>
        <v>0</v>
      </c>
      <c r="K13" s="166">
        <v>4</v>
      </c>
      <c r="L13" s="303">
        <f>SUM(D13:K13)</f>
        <v>36</v>
      </c>
      <c r="M13" s="77"/>
      <c r="N13" s="77"/>
    </row>
    <row r="14" spans="3:14" ht="6.75" customHeight="1" thickBot="1">
      <c r="C14" s="293"/>
      <c r="D14" s="291"/>
      <c r="E14" s="166"/>
      <c r="F14" s="166"/>
      <c r="G14" s="166"/>
      <c r="H14" s="167"/>
      <c r="I14" s="166"/>
      <c r="J14" s="301">
        <f t="shared" si="0"/>
        <v>0</v>
      </c>
      <c r="K14" s="166"/>
      <c r="L14" s="303"/>
      <c r="M14" s="77"/>
      <c r="N14" s="77"/>
    </row>
    <row r="15" spans="3:14" ht="36" customHeight="1" thickBot="1">
      <c r="C15" s="290"/>
      <c r="D15" s="292">
        <f t="shared" ref="D15:I15" si="1">SUM(D11:D14)</f>
        <v>344</v>
      </c>
      <c r="E15" s="292">
        <f t="shared" si="1"/>
        <v>3</v>
      </c>
      <c r="F15" s="292">
        <f t="shared" si="1"/>
        <v>83</v>
      </c>
      <c r="G15" s="292">
        <f t="shared" si="1"/>
        <v>16</v>
      </c>
      <c r="H15" s="292">
        <f t="shared" si="1"/>
        <v>26</v>
      </c>
      <c r="I15" s="292">
        <f t="shared" si="1"/>
        <v>8</v>
      </c>
      <c r="J15" s="292">
        <f t="shared" si="0"/>
        <v>0</v>
      </c>
      <c r="K15" s="292">
        <f>SUM(K11:K14)</f>
        <v>4</v>
      </c>
      <c r="L15" s="304">
        <f>SUM(D15:K15)</f>
        <v>484</v>
      </c>
      <c r="M15" s="77"/>
      <c r="N15" s="77"/>
    </row>
    <row r="16" spans="3:14" ht="15"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3:14" ht="15"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pans="3:14" ht="15"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3:14" ht="15"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3:14" ht="15"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3:14" ht="15"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3:14" ht="15"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3:14" ht="15"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3:14" ht="15">
      <c r="M24" s="77"/>
      <c r="N24" s="77"/>
    </row>
    <row r="25" spans="3:14" ht="15">
      <c r="M25" s="77"/>
      <c r="N25" s="77"/>
    </row>
    <row r="40" spans="3:3" ht="15">
      <c r="C40" s="8"/>
    </row>
  </sheetData>
  <mergeCells count="1">
    <mergeCell ref="C2:L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view="pageLayout" topLeftCell="A10" zoomScaleNormal="100" workbookViewId="0">
      <selection activeCell="D20" sqref="D20"/>
    </sheetView>
  </sheetViews>
  <sheetFormatPr baseColWidth="10" defaultRowHeight="12.75"/>
  <cols>
    <col min="1" max="1" width="6.42578125" style="83" customWidth="1"/>
    <col min="2" max="2" width="17.140625" style="83" customWidth="1"/>
    <col min="3" max="3" width="16.5703125" style="83" hidden="1" customWidth="1"/>
    <col min="4" max="4" width="15.5703125" style="83" hidden="1" customWidth="1"/>
    <col min="5" max="5" width="10.42578125" style="83" customWidth="1"/>
    <col min="6" max="6" width="10.7109375" style="83" customWidth="1"/>
    <col min="7" max="7" width="11.42578125" style="83"/>
    <col min="8" max="8" width="5.7109375" style="84" customWidth="1"/>
    <col min="9" max="9" width="11.42578125" style="84"/>
    <col min="10" max="18" width="5.7109375" style="83" customWidth="1"/>
    <col min="19" max="16384" width="11.42578125" style="83"/>
  </cols>
  <sheetData>
    <row r="3" spans="2:12">
      <c r="B3" s="338" t="s">
        <v>157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</row>
    <row r="4" spans="2:12"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</row>
    <row r="5" spans="2:12"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2:12" ht="13.5" customHeight="1">
      <c r="B6" s="82"/>
    </row>
    <row r="7" spans="2:12" ht="18.75" customHeight="1" thickBot="1">
      <c r="B7" s="376"/>
      <c r="C7" s="376"/>
      <c r="D7" s="376"/>
      <c r="E7" s="376"/>
      <c r="F7" s="376"/>
      <c r="G7" s="376"/>
      <c r="H7" s="85"/>
      <c r="I7" s="85"/>
    </row>
    <row r="8" spans="2:12" ht="22.5" customHeight="1" thickBot="1">
      <c r="B8" s="377" t="s">
        <v>189</v>
      </c>
      <c r="C8" s="378"/>
      <c r="D8" s="378"/>
      <c r="E8" s="378"/>
      <c r="F8" s="378"/>
      <c r="G8" s="379"/>
      <c r="H8" s="86"/>
      <c r="I8" s="86"/>
    </row>
    <row r="9" spans="2:12" ht="3" customHeight="1" thickBot="1">
      <c r="B9" s="89"/>
      <c r="C9" s="90"/>
      <c r="D9" s="90"/>
      <c r="E9" s="90"/>
      <c r="F9" s="90"/>
      <c r="G9" s="91"/>
    </row>
    <row r="10" spans="2:12" s="84" customFormat="1" ht="26.25" customHeight="1" thickBot="1">
      <c r="B10" s="373" t="s">
        <v>30</v>
      </c>
      <c r="C10" s="374"/>
      <c r="D10" s="374"/>
      <c r="E10" s="374"/>
      <c r="F10" s="374"/>
      <c r="G10" s="375"/>
      <c r="H10" s="63"/>
      <c r="I10" s="63"/>
    </row>
    <row r="11" spans="2:12" ht="31.5" customHeight="1" thickBot="1">
      <c r="B11" s="168" t="s">
        <v>32</v>
      </c>
      <c r="C11" s="250" t="s">
        <v>26</v>
      </c>
      <c r="D11" s="251" t="s">
        <v>112</v>
      </c>
      <c r="E11" s="251" t="s">
        <v>28</v>
      </c>
      <c r="F11" s="252" t="s">
        <v>29</v>
      </c>
      <c r="G11" s="253" t="s">
        <v>5</v>
      </c>
      <c r="H11" s="15"/>
      <c r="I11" s="15"/>
    </row>
    <row r="12" spans="2:12" ht="24" customHeight="1">
      <c r="B12" s="254" t="s">
        <v>24</v>
      </c>
      <c r="C12" s="255"/>
      <c r="D12" s="255"/>
      <c r="E12" s="255">
        <v>5</v>
      </c>
      <c r="F12" s="255">
        <v>3</v>
      </c>
      <c r="G12" s="256">
        <f>Tabla8[[#This Row],[JUZGADO IV]]+Tabla8[[#This Row],[JUZGADO III]]+Tabla8[[#This Row],[COLEGIADO]]+Tabla8[[#This Row],[ASUNTOS INTERNOS]]</f>
        <v>8</v>
      </c>
    </row>
    <row r="13" spans="2:12" ht="24" customHeight="1">
      <c r="B13" s="257" t="s">
        <v>25</v>
      </c>
      <c r="C13" s="258"/>
      <c r="D13" s="258"/>
      <c r="E13" s="258">
        <v>0</v>
      </c>
      <c r="F13" s="258">
        <v>3</v>
      </c>
      <c r="G13" s="259">
        <f>Tabla8[[#This Row],[JUZGADO IV]]+Tabla8[[#This Row],[JUZGADO III]]+Tabla8[[#This Row],[ASUNTOS INTERNOS]]</f>
        <v>3</v>
      </c>
    </row>
    <row r="14" spans="2:12" ht="12" customHeight="1" thickBot="1">
      <c r="B14" s="260"/>
    </row>
    <row r="15" spans="2:12" ht="24" customHeight="1">
      <c r="B15" s="285" t="s">
        <v>125</v>
      </c>
      <c r="C15" s="286" t="e">
        <f>C12+#REF!+C13</f>
        <v>#REF!</v>
      </c>
      <c r="D15" s="286" t="e">
        <f>D12+#REF!+D13</f>
        <v>#REF!</v>
      </c>
      <c r="E15" s="286">
        <f>E12+E13</f>
        <v>5</v>
      </c>
      <c r="F15" s="286">
        <f>F12+F13</f>
        <v>6</v>
      </c>
      <c r="G15" s="286">
        <f>G12+G13</f>
        <v>11</v>
      </c>
    </row>
    <row r="16" spans="2:12" ht="13.5" thickBot="1">
      <c r="B16" s="82"/>
    </row>
    <row r="17" spans="2:9" ht="22.5" customHeight="1" thickBot="1">
      <c r="B17" s="373" t="s">
        <v>31</v>
      </c>
      <c r="C17" s="374"/>
      <c r="D17" s="374"/>
      <c r="E17" s="374"/>
      <c r="F17" s="374"/>
      <c r="G17" s="375"/>
      <c r="H17" s="63"/>
      <c r="I17" s="63"/>
    </row>
    <row r="18" spans="2:9" ht="32.25" customHeight="1" thickBot="1">
      <c r="B18" s="261" t="s">
        <v>32</v>
      </c>
      <c r="C18" s="262" t="s">
        <v>26</v>
      </c>
      <c r="D18" s="263" t="s">
        <v>27</v>
      </c>
      <c r="E18" s="263" t="s">
        <v>28</v>
      </c>
      <c r="F18" s="264" t="s">
        <v>29</v>
      </c>
      <c r="G18" s="265" t="s">
        <v>5</v>
      </c>
      <c r="H18" s="15"/>
      <c r="I18" s="15"/>
    </row>
    <row r="19" spans="2:9" ht="0.75" customHeight="1" thickBot="1">
      <c r="B19" s="266"/>
      <c r="C19" s="83">
        <v>0</v>
      </c>
      <c r="E19" s="83">
        <f t="shared" ref="E19" si="0">E16+E17</f>
        <v>0</v>
      </c>
      <c r="G19" s="267">
        <f>Tabla9[[#This Row],[JUZGADO IV]]+Tabla9[[#This Row],[JUZGADO III]]+Tabla9[[#This Row],[JUZGADO I]]+Tabla9[[#This Row],[ASUNTOS INTERNOS]]</f>
        <v>0</v>
      </c>
    </row>
    <row r="20" spans="2:9" ht="24" customHeight="1">
      <c r="B20" s="268" t="s">
        <v>24</v>
      </c>
      <c r="C20" s="255"/>
      <c r="D20" s="255"/>
      <c r="E20" s="255">
        <v>8</v>
      </c>
      <c r="F20" s="255">
        <v>2</v>
      </c>
      <c r="G20" s="269">
        <f>Tabla9[[#This Row],[JUZGADO IV]]+Tabla9[[#This Row],[JUZGADO III]]+Tabla9[[#This Row],[JUZGADO I]]+Tabla9[[#This Row],[ASUNTOS INTERNOS]]</f>
        <v>10</v>
      </c>
    </row>
    <row r="21" spans="2:9" ht="24" customHeight="1">
      <c r="B21" s="270" t="s">
        <v>25</v>
      </c>
      <c r="C21" s="258"/>
      <c r="D21" s="258"/>
      <c r="E21" s="258">
        <v>0</v>
      </c>
      <c r="F21" s="258">
        <v>1</v>
      </c>
      <c r="G21" s="271">
        <f>Tabla9[[#This Row],[JUZGADO IV]]+Tabla9[[#This Row],[JUZGADO III]]+Tabla9[[#This Row],[JUZGADO I]]+Tabla9[[#This Row],[ASUNTOS INTERNOS]]</f>
        <v>1</v>
      </c>
    </row>
    <row r="22" spans="2:9" ht="7.5" customHeight="1" thickBot="1"/>
    <row r="23" spans="2:9" ht="24" customHeight="1" thickBot="1">
      <c r="B23" s="283" t="s">
        <v>126</v>
      </c>
      <c r="C23" s="284" t="e">
        <f>C20+#REF!+C21</f>
        <v>#REF!</v>
      </c>
      <c r="D23" s="284" t="e">
        <f>D20+#REF!+D21</f>
        <v>#REF!</v>
      </c>
      <c r="E23" s="284">
        <f>E20+E21</f>
        <v>8</v>
      </c>
      <c r="F23" s="284">
        <f>F20+F21</f>
        <v>3</v>
      </c>
      <c r="G23" s="284">
        <f>G20+G21</f>
        <v>11</v>
      </c>
    </row>
    <row r="24" spans="2:9" ht="7.5" customHeight="1"/>
    <row r="25" spans="2:9" hidden="1"/>
    <row r="30" spans="2:9" s="88" customFormat="1">
      <c r="B30" s="87"/>
      <c r="C30" s="87"/>
      <c r="D30" s="87"/>
      <c r="H30" s="87"/>
      <c r="I30" s="87"/>
    </row>
    <row r="31" spans="2:9" s="88" customFormat="1">
      <c r="B31" s="87"/>
      <c r="C31" s="372"/>
      <c r="D31" s="372"/>
      <c r="E31" s="372"/>
      <c r="H31" s="87"/>
      <c r="I31" s="87"/>
    </row>
    <row r="32" spans="2:9" s="88" customFormat="1">
      <c r="B32" s="87"/>
      <c r="C32" s="87"/>
      <c r="D32" s="87"/>
      <c r="H32" s="87"/>
      <c r="I32" s="87"/>
    </row>
    <row r="33" spans="2:9" s="88" customFormat="1">
      <c r="B33" s="87"/>
      <c r="C33" s="87"/>
      <c r="D33" s="87"/>
      <c r="H33" s="87"/>
      <c r="I33" s="87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30"/>
  <sheetViews>
    <sheetView showGridLines="0" view="pageLayout" zoomScaleNormal="100" workbookViewId="0">
      <selection activeCell="D20" sqref="D20"/>
    </sheetView>
  </sheetViews>
  <sheetFormatPr baseColWidth="10" defaultRowHeight="12.75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38" t="s">
        <v>156</v>
      </c>
      <c r="C3" s="338"/>
      <c r="D3" s="338"/>
      <c r="E3" s="338"/>
      <c r="F3" s="338"/>
      <c r="G3" s="338"/>
      <c r="H3" s="338"/>
      <c r="I3" s="338"/>
    </row>
    <row r="4" spans="2:13">
      <c r="B4" s="338"/>
      <c r="C4" s="338"/>
      <c r="D4" s="338"/>
      <c r="E4" s="338"/>
      <c r="F4" s="338"/>
      <c r="G4" s="338"/>
      <c r="H4" s="338"/>
      <c r="I4" s="338"/>
    </row>
    <row r="5" spans="2:13">
      <c r="B5" s="338"/>
      <c r="C5" s="338"/>
      <c r="D5" s="338"/>
      <c r="E5" s="338"/>
      <c r="F5" s="338"/>
      <c r="G5" s="338"/>
      <c r="H5" s="338"/>
      <c r="I5" s="338"/>
    </row>
    <row r="6" spans="2:13" ht="12.75" customHeight="1">
      <c r="C6" s="249"/>
      <c r="D6" s="249"/>
      <c r="E6" s="249"/>
      <c r="F6" s="249"/>
      <c r="G6" s="249"/>
      <c r="H6" s="249"/>
      <c r="I6" s="249"/>
    </row>
    <row r="7" spans="2:13" ht="12.75" customHeight="1">
      <c r="C7" s="249"/>
      <c r="D7" s="249"/>
      <c r="E7" s="249"/>
      <c r="F7" s="249"/>
      <c r="G7" s="249"/>
      <c r="H7" s="249"/>
      <c r="I7" s="249"/>
    </row>
    <row r="9" spans="2:13" ht="13.5" thickBot="1"/>
    <row r="10" spans="2:13" s="67" customFormat="1" ht="24.75" customHeight="1" thickBot="1">
      <c r="C10" s="377" t="s">
        <v>190</v>
      </c>
      <c r="D10" s="379"/>
      <c r="E10" s="103"/>
      <c r="F10" s="103"/>
      <c r="H10" s="380"/>
      <c r="I10" s="380"/>
      <c r="J10" s="380"/>
      <c r="K10" s="380"/>
      <c r="L10" s="380"/>
      <c r="M10" s="380"/>
    </row>
    <row r="11" spans="2:13" ht="24" customHeight="1" thickBot="1">
      <c r="C11" s="287" t="s">
        <v>30</v>
      </c>
      <c r="D11" s="288" t="s">
        <v>31</v>
      </c>
    </row>
    <row r="12" spans="2:13" ht="18">
      <c r="B12" s="298" t="s">
        <v>33</v>
      </c>
      <c r="C12" s="98"/>
      <c r="D12" s="95"/>
    </row>
    <row r="13" spans="2:13" ht="8.25" customHeight="1">
      <c r="B13" s="299"/>
      <c r="C13" s="99"/>
      <c r="D13" s="96"/>
      <c r="H13" s="8"/>
      <c r="I13" s="70"/>
    </row>
    <row r="14" spans="2:13" ht="18">
      <c r="B14" s="299" t="s">
        <v>113</v>
      </c>
      <c r="C14" s="99">
        <v>3</v>
      </c>
      <c r="D14" s="96">
        <v>7</v>
      </c>
      <c r="H14" s="8"/>
      <c r="I14" s="70"/>
    </row>
    <row r="15" spans="2:13" ht="9" customHeight="1">
      <c r="B15" s="299"/>
      <c r="C15" s="99"/>
      <c r="D15" s="96"/>
      <c r="H15" s="8"/>
      <c r="I15" s="70"/>
    </row>
    <row r="16" spans="2:13" ht="18">
      <c r="B16" s="299" t="s">
        <v>25</v>
      </c>
      <c r="C16" s="99">
        <v>1</v>
      </c>
      <c r="D16" s="96"/>
      <c r="H16" s="8"/>
      <c r="I16" s="70"/>
    </row>
    <row r="17" spans="2:9" ht="3.75" customHeight="1">
      <c r="B17" s="300"/>
      <c r="C17" s="134"/>
      <c r="D17" s="135"/>
      <c r="H17" s="8"/>
      <c r="I17" s="70"/>
    </row>
    <row r="18" spans="2:9" ht="30.75">
      <c r="B18" s="300" t="s">
        <v>161</v>
      </c>
      <c r="C18" s="134"/>
      <c r="D18" s="135"/>
      <c r="H18" s="8"/>
      <c r="I18" s="70"/>
    </row>
    <row r="19" spans="2:9" ht="9.75" customHeight="1" thickBot="1">
      <c r="B19" s="68"/>
      <c r="C19" s="100"/>
      <c r="D19" s="97"/>
      <c r="H19" s="8"/>
      <c r="I19" s="70"/>
    </row>
    <row r="20" spans="2:9" ht="16.5" thickBot="1">
      <c r="B20" s="1" t="s">
        <v>5</v>
      </c>
      <c r="C20" s="101">
        <f>SUM(C12:C19)</f>
        <v>4</v>
      </c>
      <c r="D20" s="102">
        <f>SUM(D12:D19)</f>
        <v>7</v>
      </c>
      <c r="I20" s="70"/>
    </row>
    <row r="21" spans="2:9" ht="15.75">
      <c r="C21" s="69"/>
      <c r="I21" s="70"/>
    </row>
    <row r="23" spans="2:9" ht="15.75">
      <c r="C23" s="70"/>
      <c r="I23" s="70"/>
    </row>
    <row r="28" spans="2:9" ht="21.75" customHeight="1"/>
    <row r="29" spans="2:9" hidden="1"/>
    <row r="30" spans="2:9" hidden="1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3F387-657E-46F9-A699-F2A0003EE251}">
  <dimension ref="C2:L43"/>
  <sheetViews>
    <sheetView showGridLines="0" view="pageLayout" topLeftCell="A7" zoomScaleNormal="100" workbookViewId="0">
      <selection activeCell="D19" sqref="D19"/>
    </sheetView>
  </sheetViews>
  <sheetFormatPr baseColWidth="10" defaultRowHeight="12.75"/>
  <cols>
    <col min="1" max="2" width="5.140625" style="16" customWidth="1"/>
    <col min="3" max="3" width="18.28515625" style="16" customWidth="1"/>
    <col min="4" max="4" width="16" style="16" customWidth="1"/>
    <col min="5" max="5" width="11.28515625" style="16" customWidth="1"/>
    <col min="6" max="6" width="19" style="16" customWidth="1"/>
    <col min="7" max="7" width="16.28515625" style="16" customWidth="1"/>
    <col min="8" max="9" width="13.7109375" style="16" customWidth="1"/>
    <col min="10" max="10" width="15.42578125" style="16" customWidth="1"/>
    <col min="11" max="16384" width="11.42578125" style="16"/>
  </cols>
  <sheetData>
    <row r="2" spans="3:12">
      <c r="C2" s="357" t="s">
        <v>191</v>
      </c>
      <c r="D2" s="357"/>
      <c r="E2" s="357"/>
      <c r="F2" s="357"/>
      <c r="G2" s="357"/>
      <c r="H2" s="357"/>
      <c r="I2" s="357"/>
      <c r="J2" s="357"/>
    </row>
    <row r="3" spans="3:12">
      <c r="C3" s="357"/>
      <c r="D3" s="357"/>
      <c r="E3" s="357"/>
      <c r="F3" s="357"/>
      <c r="G3" s="357"/>
      <c r="H3" s="357"/>
      <c r="I3" s="357"/>
      <c r="J3" s="357"/>
    </row>
    <row r="4" spans="3:12" ht="12.75" customHeight="1">
      <c r="C4" s="357"/>
      <c r="D4" s="357"/>
      <c r="E4" s="357"/>
      <c r="F4" s="357"/>
      <c r="G4" s="357"/>
      <c r="H4" s="357"/>
      <c r="I4" s="357"/>
      <c r="J4" s="357"/>
    </row>
    <row r="5" spans="3:12" ht="12.75" customHeight="1">
      <c r="D5" s="312"/>
      <c r="E5" s="312"/>
      <c r="F5" s="312"/>
      <c r="G5" s="312"/>
      <c r="H5" s="312"/>
      <c r="I5" s="312"/>
      <c r="J5" s="312"/>
    </row>
    <row r="6" spans="3:12" ht="12.75" customHeight="1">
      <c r="D6" s="312"/>
      <c r="E6" s="312"/>
      <c r="F6" s="312"/>
      <c r="G6" s="312"/>
      <c r="H6" s="312"/>
      <c r="I6" s="312"/>
      <c r="J6" s="312"/>
    </row>
    <row r="9" spans="3:12" ht="15.75" thickBot="1">
      <c r="C9" s="313"/>
      <c r="D9" s="313"/>
      <c r="E9" s="313"/>
      <c r="F9" s="313"/>
      <c r="G9" s="313"/>
      <c r="H9" s="313"/>
      <c r="I9" s="313"/>
      <c r="J9" s="313"/>
      <c r="K9" s="313"/>
      <c r="L9" s="313"/>
    </row>
    <row r="10" spans="3:12" s="317" customFormat="1" ht="33" customHeight="1" thickBot="1">
      <c r="C10" s="314" t="s">
        <v>32</v>
      </c>
      <c r="D10" s="315" t="s">
        <v>170</v>
      </c>
      <c r="E10" s="316"/>
      <c r="F10" s="316"/>
    </row>
    <row r="11" spans="3:12" ht="15.75">
      <c r="C11" s="318" t="s">
        <v>171</v>
      </c>
      <c r="D11" s="319">
        <v>1015</v>
      </c>
      <c r="E11" s="313"/>
      <c r="F11" s="313"/>
    </row>
    <row r="12" spans="3:12" ht="10.5" customHeight="1">
      <c r="C12" s="320"/>
      <c r="D12" s="321"/>
      <c r="E12" s="313"/>
      <c r="F12" s="313"/>
    </row>
    <row r="13" spans="3:12" ht="15.75">
      <c r="C13" s="320" t="s">
        <v>172</v>
      </c>
      <c r="D13" s="321">
        <v>631</v>
      </c>
      <c r="E13" s="313"/>
      <c r="F13" s="313"/>
    </row>
    <row r="14" spans="3:12" ht="6.75" customHeight="1">
      <c r="C14" s="320"/>
      <c r="D14" s="321"/>
      <c r="E14" s="313"/>
      <c r="F14" s="313"/>
    </row>
    <row r="15" spans="3:12" ht="31.5">
      <c r="C15" s="320" t="s">
        <v>173</v>
      </c>
      <c r="D15" s="321">
        <v>6</v>
      </c>
      <c r="E15" s="313"/>
      <c r="F15" s="313"/>
    </row>
    <row r="16" spans="3:12" ht="9" customHeight="1">
      <c r="C16" s="320"/>
      <c r="D16" s="321"/>
      <c r="E16" s="313"/>
      <c r="F16" s="313"/>
    </row>
    <row r="17" spans="3:12" ht="16.5" thickBot="1">
      <c r="C17" s="322" t="s">
        <v>174</v>
      </c>
      <c r="D17" s="323">
        <v>544</v>
      </c>
      <c r="E17" s="313"/>
      <c r="F17" s="313"/>
    </row>
    <row r="18" spans="3:12" ht="36" customHeight="1" thickBot="1">
      <c r="C18" s="324"/>
      <c r="D18" s="325">
        <f>SUM(D11:D17)</f>
        <v>2196</v>
      </c>
      <c r="E18" s="313"/>
      <c r="F18" s="313"/>
    </row>
    <row r="19" spans="3:12" ht="15">
      <c r="C19" s="313"/>
      <c r="D19" s="313"/>
      <c r="E19" s="313"/>
      <c r="F19" s="313"/>
      <c r="G19" s="313"/>
      <c r="H19" s="313"/>
      <c r="I19" s="313"/>
      <c r="J19" s="313"/>
      <c r="K19" s="313"/>
      <c r="L19" s="313"/>
    </row>
    <row r="20" spans="3:12" ht="15">
      <c r="C20" s="313"/>
      <c r="D20" s="313"/>
      <c r="E20" s="313"/>
      <c r="F20" s="313"/>
      <c r="G20" s="313"/>
      <c r="H20" s="313"/>
      <c r="I20" s="313"/>
      <c r="J20" s="313"/>
      <c r="K20" s="313"/>
      <c r="L20" s="313"/>
    </row>
    <row r="21" spans="3:12" ht="15">
      <c r="C21" s="313"/>
      <c r="D21" s="313"/>
      <c r="E21" s="313"/>
      <c r="F21" s="313"/>
      <c r="G21" s="313"/>
      <c r="H21" s="313"/>
      <c r="I21" s="313"/>
      <c r="J21" s="313"/>
      <c r="K21" s="313"/>
      <c r="L21" s="313"/>
    </row>
    <row r="22" spans="3:12" ht="15">
      <c r="C22" s="313"/>
      <c r="D22" s="313"/>
      <c r="E22" s="313"/>
      <c r="F22" s="313"/>
      <c r="G22" s="313"/>
      <c r="H22" s="313"/>
      <c r="I22" s="313"/>
      <c r="J22" s="313"/>
      <c r="K22" s="313"/>
      <c r="L22" s="313"/>
    </row>
    <row r="23" spans="3:12" ht="15.75" thickBot="1">
      <c r="C23" s="313"/>
      <c r="D23" s="313"/>
      <c r="E23" s="313"/>
      <c r="F23" s="313"/>
      <c r="G23" s="313"/>
      <c r="H23" s="313"/>
      <c r="I23" s="313"/>
      <c r="J23" s="313"/>
      <c r="K23" s="313"/>
      <c r="L23" s="313"/>
    </row>
    <row r="24" spans="3:12" ht="37.5" customHeight="1">
      <c r="C24" s="326"/>
      <c r="D24" s="327" t="s">
        <v>175</v>
      </c>
      <c r="E24" s="328" t="s">
        <v>176</v>
      </c>
      <c r="F24" s="313"/>
      <c r="G24" s="313"/>
      <c r="H24" s="313"/>
      <c r="I24" s="313"/>
      <c r="J24" s="313"/>
      <c r="K24" s="313"/>
      <c r="L24" s="313"/>
    </row>
    <row r="25" spans="3:12" ht="23.25" customHeight="1">
      <c r="C25" s="329" t="s">
        <v>105</v>
      </c>
      <c r="D25" s="330">
        <v>546</v>
      </c>
      <c r="E25" s="331">
        <v>353</v>
      </c>
      <c r="F25" s="313"/>
      <c r="G25" s="313"/>
      <c r="H25" s="313"/>
      <c r="I25" s="313"/>
      <c r="J25" s="313"/>
      <c r="K25" s="313"/>
      <c r="L25" s="313"/>
    </row>
    <row r="26" spans="3:12" ht="21" customHeight="1" thickBot="1">
      <c r="C26" s="332" t="s">
        <v>106</v>
      </c>
      <c r="D26" s="333">
        <v>56</v>
      </c>
      <c r="E26" s="334">
        <v>60</v>
      </c>
      <c r="F26" s="313"/>
      <c r="G26" s="313"/>
      <c r="H26" s="313"/>
      <c r="I26" s="313"/>
      <c r="J26" s="313"/>
      <c r="K26" s="313"/>
      <c r="L26" s="313"/>
    </row>
    <row r="27" spans="3:12" ht="15">
      <c r="C27" s="335"/>
      <c r="D27" s="335"/>
      <c r="E27" s="335"/>
      <c r="K27" s="313"/>
      <c r="L27" s="313"/>
    </row>
    <row r="28" spans="3:12" ht="15">
      <c r="K28" s="313"/>
      <c r="L28" s="313"/>
    </row>
    <row r="43" spans="3:3" ht="15">
      <c r="C43" s="3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tabSelected="1" view="pageLayout" zoomScale="75" zoomScaleNormal="50" zoomScaleSheetLayoutView="75" zoomScalePageLayoutView="75" workbookViewId="0">
      <selection activeCell="D18" sqref="D18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39" t="s">
        <v>179</v>
      </c>
      <c r="C2" s="339"/>
      <c r="D2" s="339"/>
      <c r="E2" s="339"/>
      <c r="F2" s="339"/>
      <c r="G2" s="339"/>
      <c r="H2" s="339"/>
      <c r="I2" s="339"/>
    </row>
    <row r="3" spans="1:17" ht="15" customHeight="1">
      <c r="B3" s="339"/>
      <c r="C3" s="339"/>
      <c r="D3" s="339"/>
      <c r="E3" s="339"/>
      <c r="F3" s="339"/>
      <c r="G3" s="339"/>
      <c r="H3" s="339"/>
      <c r="I3" s="339"/>
      <c r="J3" s="217"/>
      <c r="K3" s="217"/>
    </row>
    <row r="4" spans="1:17" ht="15" customHeight="1">
      <c r="A4" s="217"/>
      <c r="B4" s="339"/>
      <c r="C4" s="339"/>
      <c r="D4" s="339"/>
      <c r="E4" s="339"/>
      <c r="F4" s="339"/>
      <c r="G4" s="339"/>
      <c r="H4" s="339"/>
      <c r="I4" s="339"/>
      <c r="J4" s="217"/>
      <c r="K4" s="217"/>
    </row>
    <row r="5" spans="1:17" ht="1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</row>
    <row r="6" spans="1:17" ht="13.5" customHeight="1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61"/>
      <c r="M6" s="61"/>
      <c r="N6" s="61"/>
      <c r="O6" s="61"/>
      <c r="P6" s="61"/>
      <c r="Q6" s="61"/>
    </row>
    <row r="8" spans="1:17" ht="11.1" customHeight="1">
      <c r="B8" s="4"/>
      <c r="C8" s="4"/>
      <c r="D8" s="4"/>
    </row>
    <row r="9" spans="1:17" ht="36" customHeight="1">
      <c r="B9" s="136" t="s">
        <v>13</v>
      </c>
      <c r="C9" s="215" t="s">
        <v>162</v>
      </c>
      <c r="D9" s="216" t="s">
        <v>178</v>
      </c>
    </row>
    <row r="10" spans="1:17" ht="30.95" customHeight="1">
      <c r="B10" s="137" t="s">
        <v>11</v>
      </c>
      <c r="C10" s="187">
        <v>1</v>
      </c>
      <c r="D10" s="172">
        <v>0</v>
      </c>
    </row>
    <row r="11" spans="1:17" ht="30.95" customHeight="1">
      <c r="B11" s="137" t="s">
        <v>117</v>
      </c>
      <c r="C11" s="188">
        <v>1</v>
      </c>
      <c r="D11" s="172">
        <v>1</v>
      </c>
    </row>
    <row r="12" spans="1:17" ht="30.95" customHeight="1">
      <c r="B12" s="137" t="s">
        <v>12</v>
      </c>
      <c r="C12" s="188">
        <v>33</v>
      </c>
      <c r="D12" s="172">
        <v>17</v>
      </c>
    </row>
    <row r="13" spans="1:17" ht="37.5" customHeight="1">
      <c r="B13" s="137" t="s">
        <v>10</v>
      </c>
      <c r="C13" s="188">
        <v>43</v>
      </c>
      <c r="D13" s="172">
        <v>37</v>
      </c>
    </row>
    <row r="14" spans="1:17" ht="39.75" customHeight="1">
      <c r="B14" s="137" t="s">
        <v>9</v>
      </c>
      <c r="C14" s="188">
        <v>76</v>
      </c>
      <c r="D14" s="172">
        <v>62</v>
      </c>
    </row>
    <row r="15" spans="1:17" ht="30.95" customHeight="1" thickBot="1">
      <c r="B15" s="138" t="s">
        <v>114</v>
      </c>
      <c r="C15" s="189">
        <v>149</v>
      </c>
      <c r="D15" s="174">
        <v>189</v>
      </c>
    </row>
    <row r="16" spans="1:17" ht="6.75" customHeight="1" thickBot="1">
      <c r="B16" s="171"/>
      <c r="C16" s="185"/>
      <c r="D16" s="190"/>
    </row>
    <row r="17" spans="2:4" ht="30.95" customHeight="1">
      <c r="B17" s="139" t="s">
        <v>5</v>
      </c>
      <c r="C17" s="186">
        <f>SUM(C10:C16)</f>
        <v>303</v>
      </c>
      <c r="D17" s="191">
        <f>SUM(D10:D16)</f>
        <v>306</v>
      </c>
    </row>
    <row r="18" spans="2:4" ht="11.1" customHeight="1"/>
    <row r="19" spans="2:4" ht="11.1" customHeight="1"/>
    <row r="21" spans="2:4">
      <c r="B21" s="5"/>
    </row>
    <row r="22" spans="2:4">
      <c r="B22" s="342"/>
      <c r="C22" s="342"/>
      <c r="D22" s="342"/>
    </row>
    <row r="23" spans="2:4">
      <c r="B23" s="342"/>
      <c r="C23" s="342"/>
      <c r="D23" s="342"/>
    </row>
    <row r="24" spans="2:4" ht="18.75">
      <c r="B24" s="211"/>
      <c r="C24" s="340"/>
      <c r="D24" s="340"/>
    </row>
    <row r="25" spans="2:4" ht="18.75">
      <c r="B25" s="211"/>
      <c r="C25" s="340"/>
      <c r="D25" s="340"/>
    </row>
    <row r="26" spans="2:4" ht="18.75">
      <c r="B26" s="211"/>
      <c r="C26" s="340"/>
      <c r="D26" s="340"/>
    </row>
    <row r="27" spans="2:4" ht="18.75">
      <c r="B27" s="211"/>
      <c r="C27" s="340"/>
      <c r="D27" s="340"/>
    </row>
    <row r="28" spans="2:4" ht="18.75">
      <c r="B28" s="211"/>
      <c r="C28" s="340"/>
      <c r="D28" s="340"/>
    </row>
    <row r="29" spans="2:4" ht="18.75">
      <c r="B29" s="211"/>
      <c r="C29" s="340"/>
      <c r="D29" s="340"/>
    </row>
    <row r="30" spans="2:4" ht="18.75">
      <c r="B30" s="211"/>
      <c r="C30" s="340"/>
      <c r="D30" s="340"/>
    </row>
    <row r="31" spans="2:4" ht="18.75">
      <c r="B31" s="211"/>
      <c r="C31" s="340"/>
      <c r="D31" s="340"/>
    </row>
    <row r="32" spans="2:4" ht="18.75">
      <c r="B32" s="211"/>
      <c r="C32" s="340"/>
      <c r="D32" s="340"/>
    </row>
    <row r="33" spans="2:4" ht="18.75">
      <c r="B33" s="211"/>
      <c r="C33" s="340"/>
      <c r="D33" s="340"/>
    </row>
    <row r="34" spans="2:4" ht="18.75">
      <c r="B34" s="211"/>
      <c r="C34" s="340"/>
      <c r="D34" s="340"/>
    </row>
    <row r="35" spans="2:4" ht="15.75">
      <c r="C35" s="341"/>
      <c r="D35" s="341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7" zoomScale="75" zoomScaleNormal="50" zoomScaleSheetLayoutView="75" zoomScalePageLayoutView="75" workbookViewId="0">
      <selection activeCell="D20" sqref="D20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81"/>
    </row>
    <row r="3" spans="2:12" ht="15" customHeight="1">
      <c r="B3" s="343" t="s">
        <v>149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</row>
    <row r="4" spans="2:12" ht="24.75" customHeight="1"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</row>
    <row r="5" spans="2:12" ht="15" customHeight="1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</row>
    <row r="10" spans="2:12">
      <c r="B10" s="6" t="s">
        <v>8</v>
      </c>
      <c r="C10" s="4"/>
      <c r="D10" s="4"/>
    </row>
    <row r="11" spans="2:12" ht="36" customHeight="1">
      <c r="B11" s="140" t="s">
        <v>0</v>
      </c>
      <c r="C11" s="215" t="s">
        <v>162</v>
      </c>
      <c r="D11" s="216" t="s">
        <v>178</v>
      </c>
    </row>
    <row r="12" spans="2:12" ht="30.95" customHeight="1">
      <c r="B12" s="137" t="s">
        <v>14</v>
      </c>
      <c r="C12" s="294">
        <v>21</v>
      </c>
      <c r="D12" s="192">
        <v>23</v>
      </c>
    </row>
    <row r="13" spans="2:12" ht="30.95" customHeight="1">
      <c r="B13" s="137" t="s">
        <v>15</v>
      </c>
      <c r="C13" s="294">
        <v>27</v>
      </c>
      <c r="D13" s="192">
        <v>19</v>
      </c>
    </row>
    <row r="14" spans="2:12" ht="30.95" customHeight="1">
      <c r="B14" s="137" t="s">
        <v>16</v>
      </c>
      <c r="C14" s="294">
        <v>0</v>
      </c>
      <c r="D14" s="192">
        <v>0</v>
      </c>
    </row>
    <row r="15" spans="2:12" ht="13.5" customHeight="1">
      <c r="B15" s="141"/>
      <c r="C15" s="195"/>
      <c r="D15" s="193"/>
    </row>
    <row r="16" spans="2:12" ht="30.95" customHeight="1">
      <c r="B16" s="142" t="s">
        <v>5</v>
      </c>
      <c r="C16" s="196">
        <f>C12+C13</f>
        <v>48</v>
      </c>
      <c r="D16" s="194">
        <f>D12+D13+D14</f>
        <v>42</v>
      </c>
    </row>
    <row r="20" spans="2:2" ht="15.75">
      <c r="B20" s="47"/>
    </row>
    <row r="41" spans="2:2">
      <c r="B41" s="5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zoomScale="75" zoomScaleNormal="50" zoomScaleSheetLayoutView="75" zoomScalePageLayoutView="75" workbookViewId="0">
      <selection activeCell="D20" sqref="D20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43" t="s">
        <v>150</v>
      </c>
      <c r="C4" s="343"/>
      <c r="D4" s="343"/>
      <c r="E4" s="343"/>
      <c r="F4" s="343"/>
      <c r="G4" s="343"/>
      <c r="H4" s="343"/>
      <c r="I4" s="343"/>
      <c r="J4" s="343"/>
    </row>
    <row r="5" spans="2:10">
      <c r="B5" s="343"/>
      <c r="C5" s="343"/>
      <c r="D5" s="343"/>
      <c r="E5" s="343"/>
      <c r="F5" s="343"/>
      <c r="G5" s="343"/>
      <c r="H5" s="343"/>
      <c r="I5" s="343"/>
      <c r="J5" s="343"/>
    </row>
    <row r="6" spans="2:10">
      <c r="B6" s="343"/>
      <c r="C6" s="343"/>
      <c r="D6" s="343"/>
      <c r="E6" s="343"/>
      <c r="F6" s="343"/>
      <c r="G6" s="343"/>
      <c r="H6" s="343"/>
      <c r="I6" s="343"/>
      <c r="J6" s="343"/>
    </row>
    <row r="12" spans="2:10">
      <c r="B12" s="6" t="s">
        <v>8</v>
      </c>
      <c r="C12" s="4"/>
      <c r="D12" s="4"/>
    </row>
    <row r="13" spans="2:10" ht="36" customHeight="1">
      <c r="B13" s="140" t="s">
        <v>0</v>
      </c>
      <c r="C13" s="215" t="s">
        <v>162</v>
      </c>
      <c r="D13" s="216" t="s">
        <v>178</v>
      </c>
    </row>
    <row r="14" spans="2:10" ht="30.95" customHeight="1">
      <c r="B14" s="137" t="s">
        <v>14</v>
      </c>
      <c r="C14" s="294">
        <v>2</v>
      </c>
      <c r="D14" s="172">
        <v>4</v>
      </c>
    </row>
    <row r="15" spans="2:10" ht="30.95" customHeight="1">
      <c r="B15" s="137" t="s">
        <v>15</v>
      </c>
      <c r="C15" s="294">
        <v>2</v>
      </c>
      <c r="D15" s="172">
        <v>4</v>
      </c>
    </row>
    <row r="16" spans="2:10" ht="30.95" customHeight="1">
      <c r="B16" s="137" t="s">
        <v>16</v>
      </c>
      <c r="C16" s="294">
        <v>0</v>
      </c>
      <c r="D16" s="172">
        <v>0</v>
      </c>
    </row>
    <row r="17" spans="2:4" ht="13.5" customHeight="1">
      <c r="B17" s="141"/>
      <c r="C17" s="197"/>
      <c r="D17" s="173"/>
    </row>
    <row r="18" spans="2:4" ht="30.95" customHeight="1">
      <c r="B18" s="142" t="s">
        <v>5</v>
      </c>
      <c r="C18" s="198">
        <f>C14+C15</f>
        <v>4</v>
      </c>
      <c r="D18" s="174">
        <f>D14+D15</f>
        <v>8</v>
      </c>
    </row>
    <row r="43" spans="2:2">
      <c r="B43" s="5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22" zoomScaleNormal="50" zoomScaleSheetLayoutView="75" workbookViewId="0">
      <selection activeCell="D20" sqref="D20"/>
    </sheetView>
  </sheetViews>
  <sheetFormatPr baseColWidth="10" defaultRowHeight="12.75"/>
  <cols>
    <col min="1" max="1" width="7.85546875" style="16" customWidth="1"/>
    <col min="2" max="2" width="21.85546875" style="16" customWidth="1"/>
    <col min="3" max="3" width="16" style="16" customWidth="1"/>
    <col min="4" max="6" width="17.7109375" style="16" customWidth="1"/>
    <col min="7" max="7" width="15.42578125" style="16" customWidth="1"/>
    <col min="8" max="8" width="19.7109375" style="16" customWidth="1"/>
    <col min="9" max="258" width="11.42578125" style="16"/>
    <col min="259" max="259" width="38.42578125" style="16" customWidth="1"/>
    <col min="260" max="264" width="19.7109375" style="16" customWidth="1"/>
    <col min="265" max="514" width="11.42578125" style="16"/>
    <col min="515" max="515" width="38.42578125" style="16" customWidth="1"/>
    <col min="516" max="520" width="19.7109375" style="16" customWidth="1"/>
    <col min="521" max="770" width="11.42578125" style="16"/>
    <col min="771" max="771" width="38.42578125" style="16" customWidth="1"/>
    <col min="772" max="776" width="19.7109375" style="16" customWidth="1"/>
    <col min="777" max="1026" width="11.42578125" style="16"/>
    <col min="1027" max="1027" width="38.42578125" style="16" customWidth="1"/>
    <col min="1028" max="1032" width="19.7109375" style="16" customWidth="1"/>
    <col min="1033" max="1282" width="11.42578125" style="16"/>
    <col min="1283" max="1283" width="38.42578125" style="16" customWidth="1"/>
    <col min="1284" max="1288" width="19.7109375" style="16" customWidth="1"/>
    <col min="1289" max="1538" width="11.42578125" style="16"/>
    <col min="1539" max="1539" width="38.42578125" style="16" customWidth="1"/>
    <col min="1540" max="1544" width="19.7109375" style="16" customWidth="1"/>
    <col min="1545" max="1794" width="11.42578125" style="16"/>
    <col min="1795" max="1795" width="38.42578125" style="16" customWidth="1"/>
    <col min="1796" max="1800" width="19.7109375" style="16" customWidth="1"/>
    <col min="1801" max="2050" width="11.42578125" style="16"/>
    <col min="2051" max="2051" width="38.42578125" style="16" customWidth="1"/>
    <col min="2052" max="2056" width="19.7109375" style="16" customWidth="1"/>
    <col min="2057" max="2306" width="11.42578125" style="16"/>
    <col min="2307" max="2307" width="38.42578125" style="16" customWidth="1"/>
    <col min="2308" max="2312" width="19.7109375" style="16" customWidth="1"/>
    <col min="2313" max="2562" width="11.42578125" style="16"/>
    <col min="2563" max="2563" width="38.42578125" style="16" customWidth="1"/>
    <col min="2564" max="2568" width="19.7109375" style="16" customWidth="1"/>
    <col min="2569" max="2818" width="11.42578125" style="16"/>
    <col min="2819" max="2819" width="38.42578125" style="16" customWidth="1"/>
    <col min="2820" max="2824" width="19.7109375" style="16" customWidth="1"/>
    <col min="2825" max="3074" width="11.42578125" style="16"/>
    <col min="3075" max="3075" width="38.42578125" style="16" customWidth="1"/>
    <col min="3076" max="3080" width="19.7109375" style="16" customWidth="1"/>
    <col min="3081" max="3330" width="11.42578125" style="16"/>
    <col min="3331" max="3331" width="38.42578125" style="16" customWidth="1"/>
    <col min="3332" max="3336" width="19.7109375" style="16" customWidth="1"/>
    <col min="3337" max="3586" width="11.42578125" style="16"/>
    <col min="3587" max="3587" width="38.42578125" style="16" customWidth="1"/>
    <col min="3588" max="3592" width="19.7109375" style="16" customWidth="1"/>
    <col min="3593" max="3842" width="11.42578125" style="16"/>
    <col min="3843" max="3843" width="38.42578125" style="16" customWidth="1"/>
    <col min="3844" max="3848" width="19.7109375" style="16" customWidth="1"/>
    <col min="3849" max="4098" width="11.42578125" style="16"/>
    <col min="4099" max="4099" width="38.42578125" style="16" customWidth="1"/>
    <col min="4100" max="4104" width="19.7109375" style="16" customWidth="1"/>
    <col min="4105" max="4354" width="11.42578125" style="16"/>
    <col min="4355" max="4355" width="38.42578125" style="16" customWidth="1"/>
    <col min="4356" max="4360" width="19.7109375" style="16" customWidth="1"/>
    <col min="4361" max="4610" width="11.42578125" style="16"/>
    <col min="4611" max="4611" width="38.42578125" style="16" customWidth="1"/>
    <col min="4612" max="4616" width="19.7109375" style="16" customWidth="1"/>
    <col min="4617" max="4866" width="11.42578125" style="16"/>
    <col min="4867" max="4867" width="38.42578125" style="16" customWidth="1"/>
    <col min="4868" max="4872" width="19.7109375" style="16" customWidth="1"/>
    <col min="4873" max="5122" width="11.42578125" style="16"/>
    <col min="5123" max="5123" width="38.42578125" style="16" customWidth="1"/>
    <col min="5124" max="5128" width="19.7109375" style="16" customWidth="1"/>
    <col min="5129" max="5378" width="11.42578125" style="16"/>
    <col min="5379" max="5379" width="38.42578125" style="16" customWidth="1"/>
    <col min="5380" max="5384" width="19.7109375" style="16" customWidth="1"/>
    <col min="5385" max="5634" width="11.42578125" style="16"/>
    <col min="5635" max="5635" width="38.42578125" style="16" customWidth="1"/>
    <col min="5636" max="5640" width="19.7109375" style="16" customWidth="1"/>
    <col min="5641" max="5890" width="11.42578125" style="16"/>
    <col min="5891" max="5891" width="38.42578125" style="16" customWidth="1"/>
    <col min="5892" max="5896" width="19.7109375" style="16" customWidth="1"/>
    <col min="5897" max="6146" width="11.42578125" style="16"/>
    <col min="6147" max="6147" width="38.42578125" style="16" customWidth="1"/>
    <col min="6148" max="6152" width="19.7109375" style="16" customWidth="1"/>
    <col min="6153" max="6402" width="11.42578125" style="16"/>
    <col min="6403" max="6403" width="38.42578125" style="16" customWidth="1"/>
    <col min="6404" max="6408" width="19.7109375" style="16" customWidth="1"/>
    <col min="6409" max="6658" width="11.42578125" style="16"/>
    <col min="6659" max="6659" width="38.42578125" style="16" customWidth="1"/>
    <col min="6660" max="6664" width="19.7109375" style="16" customWidth="1"/>
    <col min="6665" max="6914" width="11.42578125" style="16"/>
    <col min="6915" max="6915" width="38.42578125" style="16" customWidth="1"/>
    <col min="6916" max="6920" width="19.7109375" style="16" customWidth="1"/>
    <col min="6921" max="7170" width="11.42578125" style="16"/>
    <col min="7171" max="7171" width="38.42578125" style="16" customWidth="1"/>
    <col min="7172" max="7176" width="19.7109375" style="16" customWidth="1"/>
    <col min="7177" max="7426" width="11.42578125" style="16"/>
    <col min="7427" max="7427" width="38.42578125" style="16" customWidth="1"/>
    <col min="7428" max="7432" width="19.7109375" style="16" customWidth="1"/>
    <col min="7433" max="7682" width="11.42578125" style="16"/>
    <col min="7683" max="7683" width="38.42578125" style="16" customWidth="1"/>
    <col min="7684" max="7688" width="19.7109375" style="16" customWidth="1"/>
    <col min="7689" max="7938" width="11.42578125" style="16"/>
    <col min="7939" max="7939" width="38.42578125" style="16" customWidth="1"/>
    <col min="7940" max="7944" width="19.7109375" style="16" customWidth="1"/>
    <col min="7945" max="8194" width="11.42578125" style="16"/>
    <col min="8195" max="8195" width="38.42578125" style="16" customWidth="1"/>
    <col min="8196" max="8200" width="19.7109375" style="16" customWidth="1"/>
    <col min="8201" max="8450" width="11.42578125" style="16"/>
    <col min="8451" max="8451" width="38.42578125" style="16" customWidth="1"/>
    <col min="8452" max="8456" width="19.7109375" style="16" customWidth="1"/>
    <col min="8457" max="8706" width="11.42578125" style="16"/>
    <col min="8707" max="8707" width="38.42578125" style="16" customWidth="1"/>
    <col min="8708" max="8712" width="19.7109375" style="16" customWidth="1"/>
    <col min="8713" max="8962" width="11.42578125" style="16"/>
    <col min="8963" max="8963" width="38.42578125" style="16" customWidth="1"/>
    <col min="8964" max="8968" width="19.7109375" style="16" customWidth="1"/>
    <col min="8969" max="9218" width="11.42578125" style="16"/>
    <col min="9219" max="9219" width="38.42578125" style="16" customWidth="1"/>
    <col min="9220" max="9224" width="19.7109375" style="16" customWidth="1"/>
    <col min="9225" max="9474" width="11.42578125" style="16"/>
    <col min="9475" max="9475" width="38.42578125" style="16" customWidth="1"/>
    <col min="9476" max="9480" width="19.7109375" style="16" customWidth="1"/>
    <col min="9481" max="9730" width="11.42578125" style="16"/>
    <col min="9731" max="9731" width="38.42578125" style="16" customWidth="1"/>
    <col min="9732" max="9736" width="19.7109375" style="16" customWidth="1"/>
    <col min="9737" max="9986" width="11.42578125" style="16"/>
    <col min="9987" max="9987" width="38.42578125" style="16" customWidth="1"/>
    <col min="9988" max="9992" width="19.7109375" style="16" customWidth="1"/>
    <col min="9993" max="10242" width="11.42578125" style="16"/>
    <col min="10243" max="10243" width="38.42578125" style="16" customWidth="1"/>
    <col min="10244" max="10248" width="19.7109375" style="16" customWidth="1"/>
    <col min="10249" max="10498" width="11.42578125" style="16"/>
    <col min="10499" max="10499" width="38.42578125" style="16" customWidth="1"/>
    <col min="10500" max="10504" width="19.7109375" style="16" customWidth="1"/>
    <col min="10505" max="10754" width="11.42578125" style="16"/>
    <col min="10755" max="10755" width="38.42578125" style="16" customWidth="1"/>
    <col min="10756" max="10760" width="19.7109375" style="16" customWidth="1"/>
    <col min="10761" max="11010" width="11.42578125" style="16"/>
    <col min="11011" max="11011" width="38.42578125" style="16" customWidth="1"/>
    <col min="11012" max="11016" width="19.7109375" style="16" customWidth="1"/>
    <col min="11017" max="11266" width="11.42578125" style="16"/>
    <col min="11267" max="11267" width="38.42578125" style="16" customWidth="1"/>
    <col min="11268" max="11272" width="19.7109375" style="16" customWidth="1"/>
    <col min="11273" max="11522" width="11.42578125" style="16"/>
    <col min="11523" max="11523" width="38.42578125" style="16" customWidth="1"/>
    <col min="11524" max="11528" width="19.7109375" style="16" customWidth="1"/>
    <col min="11529" max="11778" width="11.42578125" style="16"/>
    <col min="11779" max="11779" width="38.42578125" style="16" customWidth="1"/>
    <col min="11780" max="11784" width="19.7109375" style="16" customWidth="1"/>
    <col min="11785" max="12034" width="11.42578125" style="16"/>
    <col min="12035" max="12035" width="38.42578125" style="16" customWidth="1"/>
    <col min="12036" max="12040" width="19.7109375" style="16" customWidth="1"/>
    <col min="12041" max="12290" width="11.42578125" style="16"/>
    <col min="12291" max="12291" width="38.42578125" style="16" customWidth="1"/>
    <col min="12292" max="12296" width="19.7109375" style="16" customWidth="1"/>
    <col min="12297" max="12546" width="11.42578125" style="16"/>
    <col min="12547" max="12547" width="38.42578125" style="16" customWidth="1"/>
    <col min="12548" max="12552" width="19.7109375" style="16" customWidth="1"/>
    <col min="12553" max="12802" width="11.42578125" style="16"/>
    <col min="12803" max="12803" width="38.42578125" style="16" customWidth="1"/>
    <col min="12804" max="12808" width="19.7109375" style="16" customWidth="1"/>
    <col min="12809" max="13058" width="11.42578125" style="16"/>
    <col min="13059" max="13059" width="38.42578125" style="16" customWidth="1"/>
    <col min="13060" max="13064" width="19.7109375" style="16" customWidth="1"/>
    <col min="13065" max="13314" width="11.42578125" style="16"/>
    <col min="13315" max="13315" width="38.42578125" style="16" customWidth="1"/>
    <col min="13316" max="13320" width="19.7109375" style="16" customWidth="1"/>
    <col min="13321" max="13570" width="11.42578125" style="16"/>
    <col min="13571" max="13571" width="38.42578125" style="16" customWidth="1"/>
    <col min="13572" max="13576" width="19.7109375" style="16" customWidth="1"/>
    <col min="13577" max="13826" width="11.42578125" style="16"/>
    <col min="13827" max="13827" width="38.42578125" style="16" customWidth="1"/>
    <col min="13828" max="13832" width="19.7109375" style="16" customWidth="1"/>
    <col min="13833" max="14082" width="11.42578125" style="16"/>
    <col min="14083" max="14083" width="38.42578125" style="16" customWidth="1"/>
    <col min="14084" max="14088" width="19.7109375" style="16" customWidth="1"/>
    <col min="14089" max="14338" width="11.42578125" style="16"/>
    <col min="14339" max="14339" width="38.42578125" style="16" customWidth="1"/>
    <col min="14340" max="14344" width="19.7109375" style="16" customWidth="1"/>
    <col min="14345" max="14594" width="11.42578125" style="16"/>
    <col min="14595" max="14595" width="38.42578125" style="16" customWidth="1"/>
    <col min="14596" max="14600" width="19.7109375" style="16" customWidth="1"/>
    <col min="14601" max="14850" width="11.42578125" style="16"/>
    <col min="14851" max="14851" width="38.42578125" style="16" customWidth="1"/>
    <col min="14852" max="14856" width="19.7109375" style="16" customWidth="1"/>
    <col min="14857" max="15106" width="11.42578125" style="16"/>
    <col min="15107" max="15107" width="38.42578125" style="16" customWidth="1"/>
    <col min="15108" max="15112" width="19.7109375" style="16" customWidth="1"/>
    <col min="15113" max="15362" width="11.42578125" style="16"/>
    <col min="15363" max="15363" width="38.42578125" style="16" customWidth="1"/>
    <col min="15364" max="15368" width="19.7109375" style="16" customWidth="1"/>
    <col min="15369" max="15618" width="11.42578125" style="16"/>
    <col min="15619" max="15619" width="38.42578125" style="16" customWidth="1"/>
    <col min="15620" max="15624" width="19.7109375" style="16" customWidth="1"/>
    <col min="15625" max="15874" width="11.42578125" style="16"/>
    <col min="15875" max="15875" width="38.42578125" style="16" customWidth="1"/>
    <col min="15876" max="15880" width="19.7109375" style="16" customWidth="1"/>
    <col min="15881" max="16130" width="11.42578125" style="16"/>
    <col min="16131" max="16131" width="38.42578125" style="16" customWidth="1"/>
    <col min="16132" max="16136" width="19.7109375" style="16" customWidth="1"/>
    <col min="16137" max="16384" width="11.42578125" style="16"/>
  </cols>
  <sheetData>
    <row r="1" spans="1:10" ht="18.75" customHeight="1"/>
    <row r="2" spans="1:10" ht="12.75" customHeight="1">
      <c r="B2" s="344" t="s">
        <v>151</v>
      </c>
      <c r="C2" s="344"/>
      <c r="D2" s="344"/>
      <c r="E2" s="344"/>
      <c r="F2" s="344"/>
      <c r="G2" s="344"/>
      <c r="H2" s="219"/>
      <c r="I2" s="218"/>
      <c r="J2" s="218"/>
    </row>
    <row r="3" spans="1:10" ht="18" customHeight="1">
      <c r="B3" s="344"/>
      <c r="C3" s="344"/>
      <c r="D3" s="344"/>
      <c r="E3" s="344"/>
      <c r="F3" s="344"/>
      <c r="G3" s="344"/>
      <c r="H3" s="219"/>
      <c r="I3" s="218"/>
      <c r="J3" s="218"/>
    </row>
    <row r="4" spans="1:10" ht="15.75" customHeight="1">
      <c r="A4" s="219"/>
      <c r="B4" s="344"/>
      <c r="C4" s="344"/>
      <c r="D4" s="344"/>
      <c r="E4" s="344"/>
      <c r="F4" s="344"/>
      <c r="G4" s="344"/>
      <c r="H4" s="219"/>
      <c r="I4" s="218"/>
      <c r="J4" s="218"/>
    </row>
    <row r="5" spans="1:10" ht="22.5" customHeight="1">
      <c r="A5" s="219"/>
      <c r="B5" s="219"/>
      <c r="C5" s="219"/>
      <c r="D5" s="219"/>
      <c r="E5" s="219"/>
      <c r="F5" s="219"/>
      <c r="G5" s="219"/>
      <c r="H5" s="219"/>
      <c r="I5" s="218"/>
      <c r="J5" s="218"/>
    </row>
    <row r="6" spans="1:10" ht="12.75" customHeight="1">
      <c r="A6" s="218"/>
      <c r="B6" s="218"/>
      <c r="C6" s="218"/>
      <c r="D6" s="218"/>
      <c r="E6" s="218"/>
      <c r="F6" s="218"/>
      <c r="G6" s="218"/>
      <c r="H6" s="218"/>
      <c r="I6" s="218"/>
      <c r="J6" s="218"/>
    </row>
    <row r="9" spans="1:10" ht="33" customHeight="1" thickBot="1">
      <c r="B9" s="104" t="s">
        <v>61</v>
      </c>
      <c r="C9" s="105" t="s">
        <v>1</v>
      </c>
      <c r="D9" s="105" t="s">
        <v>2</v>
      </c>
      <c r="E9" s="105" t="s">
        <v>3</v>
      </c>
      <c r="F9" s="105" t="s">
        <v>35</v>
      </c>
      <c r="G9" s="106" t="s">
        <v>17</v>
      </c>
    </row>
    <row r="10" spans="1:10" ht="23.25" customHeight="1">
      <c r="B10" s="222" t="s">
        <v>62</v>
      </c>
      <c r="C10" s="107">
        <v>25</v>
      </c>
      <c r="D10" s="107">
        <v>1</v>
      </c>
      <c r="E10" s="107">
        <v>0</v>
      </c>
      <c r="F10" s="107">
        <v>0</v>
      </c>
      <c r="G10" s="107">
        <f t="shared" ref="G10:G25" si="0">SUM(C10:F10)</f>
        <v>26</v>
      </c>
    </row>
    <row r="11" spans="1:10" ht="22.5" customHeight="1">
      <c r="B11" s="223" t="s">
        <v>63</v>
      </c>
      <c r="C11" s="108">
        <v>56</v>
      </c>
      <c r="D11" s="108">
        <v>1</v>
      </c>
      <c r="E11" s="108">
        <v>3</v>
      </c>
      <c r="F11" s="108">
        <v>0</v>
      </c>
      <c r="G11" s="109">
        <f t="shared" si="0"/>
        <v>60</v>
      </c>
      <c r="H11" s="17"/>
    </row>
    <row r="12" spans="1:10" ht="30" customHeight="1">
      <c r="B12" s="223" t="s">
        <v>64</v>
      </c>
      <c r="C12" s="108">
        <v>68</v>
      </c>
      <c r="D12" s="108">
        <v>1</v>
      </c>
      <c r="E12" s="108">
        <v>0</v>
      </c>
      <c r="F12" s="108">
        <v>0</v>
      </c>
      <c r="G12" s="109">
        <f t="shared" si="0"/>
        <v>69</v>
      </c>
    </row>
    <row r="13" spans="1:10" ht="27.95" customHeight="1">
      <c r="B13" s="223" t="s">
        <v>65</v>
      </c>
      <c r="C13" s="108">
        <v>99</v>
      </c>
      <c r="D13" s="108">
        <v>0</v>
      </c>
      <c r="E13" s="108">
        <v>1</v>
      </c>
      <c r="F13" s="108">
        <v>0</v>
      </c>
      <c r="G13" s="109">
        <f t="shared" si="0"/>
        <v>100</v>
      </c>
    </row>
    <row r="14" spans="1:10" ht="27.95" customHeight="1">
      <c r="B14" s="223" t="s">
        <v>66</v>
      </c>
      <c r="C14" s="108">
        <v>67</v>
      </c>
      <c r="D14" s="108">
        <v>0</v>
      </c>
      <c r="E14" s="108">
        <v>0</v>
      </c>
      <c r="F14" s="108">
        <v>0</v>
      </c>
      <c r="G14" s="109">
        <f t="shared" si="0"/>
        <v>67</v>
      </c>
    </row>
    <row r="15" spans="1:10" ht="27.95" customHeight="1">
      <c r="B15" s="223" t="s">
        <v>67</v>
      </c>
      <c r="C15" s="108">
        <v>64</v>
      </c>
      <c r="D15" s="108">
        <v>0</v>
      </c>
      <c r="E15" s="108">
        <v>0</v>
      </c>
      <c r="F15" s="108">
        <v>0</v>
      </c>
      <c r="G15" s="109">
        <f t="shared" si="0"/>
        <v>64</v>
      </c>
    </row>
    <row r="16" spans="1:10" ht="27.95" customHeight="1">
      <c r="B16" s="223" t="s">
        <v>68</v>
      </c>
      <c r="C16" s="108">
        <v>50</v>
      </c>
      <c r="D16" s="108">
        <v>0</v>
      </c>
      <c r="E16" s="108">
        <v>0</v>
      </c>
      <c r="F16" s="108">
        <v>0</v>
      </c>
      <c r="G16" s="109">
        <f t="shared" si="0"/>
        <v>50</v>
      </c>
    </row>
    <row r="17" spans="2:7" ht="27.95" customHeight="1">
      <c r="B17" s="223" t="s">
        <v>69</v>
      </c>
      <c r="C17" s="108">
        <v>37</v>
      </c>
      <c r="D17" s="108">
        <v>2</v>
      </c>
      <c r="E17" s="108">
        <v>1</v>
      </c>
      <c r="F17" s="108">
        <v>0</v>
      </c>
      <c r="G17" s="109">
        <f t="shared" si="0"/>
        <v>40</v>
      </c>
    </row>
    <row r="18" spans="2:7" ht="27.95" customHeight="1">
      <c r="B18" s="223" t="s">
        <v>70</v>
      </c>
      <c r="C18" s="108">
        <v>24</v>
      </c>
      <c r="D18" s="108">
        <v>0</v>
      </c>
      <c r="E18" s="108">
        <v>0</v>
      </c>
      <c r="F18" s="108">
        <v>0</v>
      </c>
      <c r="G18" s="108">
        <f t="shared" si="0"/>
        <v>24</v>
      </c>
    </row>
    <row r="19" spans="2:7" ht="27.95" customHeight="1">
      <c r="B19" s="223" t="s">
        <v>71</v>
      </c>
      <c r="C19" s="108">
        <v>25</v>
      </c>
      <c r="D19" s="108">
        <v>0</v>
      </c>
      <c r="E19" s="108">
        <v>1</v>
      </c>
      <c r="F19" s="108">
        <v>1</v>
      </c>
      <c r="G19" s="108">
        <f t="shared" si="0"/>
        <v>27</v>
      </c>
    </row>
    <row r="20" spans="2:7" ht="27.95" customHeight="1">
      <c r="B20" s="223" t="s">
        <v>72</v>
      </c>
      <c r="C20" s="108">
        <v>11</v>
      </c>
      <c r="D20" s="108">
        <v>0</v>
      </c>
      <c r="E20" s="108">
        <v>0</v>
      </c>
      <c r="F20" s="108">
        <v>0</v>
      </c>
      <c r="G20" s="108">
        <f t="shared" si="0"/>
        <v>11</v>
      </c>
    </row>
    <row r="21" spans="2:7" ht="27.95" customHeight="1">
      <c r="B21" s="223" t="s">
        <v>73</v>
      </c>
      <c r="C21" s="108">
        <v>9</v>
      </c>
      <c r="D21" s="108">
        <v>0</v>
      </c>
      <c r="E21" s="108"/>
      <c r="F21" s="108">
        <v>0</v>
      </c>
      <c r="G21" s="108">
        <f t="shared" si="0"/>
        <v>9</v>
      </c>
    </row>
    <row r="22" spans="2:7" ht="27.95" customHeight="1">
      <c r="B22" s="223" t="s">
        <v>74</v>
      </c>
      <c r="C22" s="108">
        <v>2</v>
      </c>
      <c r="D22" s="108">
        <v>0</v>
      </c>
      <c r="E22" s="108">
        <v>0</v>
      </c>
      <c r="F22" s="108">
        <v>0</v>
      </c>
      <c r="G22" s="108">
        <f t="shared" si="0"/>
        <v>2</v>
      </c>
    </row>
    <row r="23" spans="2:7" ht="27.95" customHeight="1">
      <c r="B23" s="223" t="s">
        <v>75</v>
      </c>
      <c r="C23" s="108">
        <v>1</v>
      </c>
      <c r="D23" s="108">
        <v>0</v>
      </c>
      <c r="E23" s="108">
        <v>0</v>
      </c>
      <c r="F23" s="108">
        <v>0</v>
      </c>
      <c r="G23" s="108">
        <f t="shared" si="0"/>
        <v>1</v>
      </c>
    </row>
    <row r="24" spans="2:7" ht="27.95" customHeight="1">
      <c r="B24" s="223" t="s">
        <v>76</v>
      </c>
      <c r="C24" s="108">
        <v>1</v>
      </c>
      <c r="D24" s="108">
        <v>0</v>
      </c>
      <c r="E24" s="108">
        <v>0</v>
      </c>
      <c r="F24" s="108">
        <v>0</v>
      </c>
      <c r="G24" s="108">
        <f t="shared" si="0"/>
        <v>1</v>
      </c>
    </row>
    <row r="25" spans="2:7" ht="27.95" customHeight="1">
      <c r="B25" s="223" t="s">
        <v>77</v>
      </c>
      <c r="C25" s="108">
        <v>0</v>
      </c>
      <c r="D25" s="108">
        <v>0</v>
      </c>
      <c r="E25" s="108">
        <v>0</v>
      </c>
      <c r="F25" s="108">
        <v>0</v>
      </c>
      <c r="G25" s="108">
        <f t="shared" si="0"/>
        <v>0</v>
      </c>
    </row>
    <row r="26" spans="2:7" ht="12" customHeight="1" thickBot="1">
      <c r="B26" s="114"/>
      <c r="C26" s="111"/>
      <c r="D26" s="111"/>
      <c r="E26" s="111"/>
      <c r="F26" s="111"/>
      <c r="G26" s="111"/>
    </row>
    <row r="27" spans="2:7" ht="44.25" customHeight="1" thickBot="1">
      <c r="B27" s="226" t="s">
        <v>121</v>
      </c>
      <c r="C27" s="227">
        <f>SUM(C10:C26)</f>
        <v>539</v>
      </c>
      <c r="D27" s="227">
        <f>SUM(D10:D26)</f>
        <v>5</v>
      </c>
      <c r="E27" s="227">
        <f>SUM(E10:E26)</f>
        <v>6</v>
      </c>
      <c r="F27" s="227">
        <f>SUM(F10:F26)</f>
        <v>1</v>
      </c>
      <c r="G27" s="228">
        <f>SUM(C27:F27)</f>
        <v>551</v>
      </c>
    </row>
    <row r="28" spans="2:7" ht="13.5" customHeight="1">
      <c r="B28" s="225"/>
      <c r="C28" s="46"/>
      <c r="D28" s="46"/>
      <c r="E28" s="46"/>
      <c r="F28" s="46"/>
      <c r="G28" s="46"/>
    </row>
    <row r="29" spans="2:7" ht="27" customHeight="1">
      <c r="B29" s="223" t="s">
        <v>78</v>
      </c>
      <c r="C29" s="108">
        <v>2</v>
      </c>
      <c r="D29" s="108">
        <v>0</v>
      </c>
      <c r="E29" s="108">
        <v>0</v>
      </c>
      <c r="F29" s="108">
        <v>0</v>
      </c>
      <c r="G29" s="108">
        <f>Tabla12[[#This Row],[CAIDA DE PERSONA]]+Tabla12[[#This Row],[VOLCADURAS]]+Tabla12[[#This Row],[ATROPELLOS]]+Tabla12[[#This Row],[CHOQUES]]</f>
        <v>2</v>
      </c>
    </row>
    <row r="30" spans="2:7" ht="21" customHeight="1">
      <c r="B30" s="223" t="s">
        <v>79</v>
      </c>
      <c r="C30" s="108">
        <v>2</v>
      </c>
      <c r="D30" s="108">
        <v>0</v>
      </c>
      <c r="E30" s="113">
        <v>0</v>
      </c>
      <c r="F30" s="108">
        <v>0</v>
      </c>
      <c r="G30" s="108">
        <f>Tabla12[[#This Row],[CAIDA DE PERSONA]]+Tabla12[[#This Row],[VOLCADURAS]]+Tabla12[[#This Row],[ATROPELLOS]]+Tabla12[[#This Row],[CHOQUES]]</f>
        <v>2</v>
      </c>
    </row>
    <row r="31" spans="2:7" ht="18.75" customHeight="1">
      <c r="B31" s="223" t="s">
        <v>80</v>
      </c>
      <c r="C31" s="108">
        <v>2</v>
      </c>
      <c r="D31" s="108">
        <v>0</v>
      </c>
      <c r="E31" s="113">
        <v>0</v>
      </c>
      <c r="F31" s="108">
        <v>0</v>
      </c>
      <c r="G31" s="108">
        <f>Tabla12[[#This Row],[CAIDA DE PERSONA]]+Tabla12[[#This Row],[VOLCADURAS]]+Tabla12[[#This Row],[ATROPELLOS]]+Tabla12[[#This Row],[CHOQUES]]</f>
        <v>2</v>
      </c>
    </row>
    <row r="32" spans="2:7" ht="21.75" customHeight="1">
      <c r="B32" s="223" t="s">
        <v>81</v>
      </c>
      <c r="C32" s="108">
        <v>6</v>
      </c>
      <c r="D32" s="108">
        <v>0</v>
      </c>
      <c r="E32" s="108">
        <v>0</v>
      </c>
      <c r="F32" s="108">
        <v>0</v>
      </c>
      <c r="G32" s="108">
        <f>Tabla12[[#This Row],[CAIDA DE PERSONA]]+Tabla12[[#This Row],[VOLCADURAS]]+Tabla12[[#This Row],[ATROPELLOS]]+Tabla12[[#This Row],[CHOQUES]]</f>
        <v>6</v>
      </c>
    </row>
    <row r="33" spans="2:10" ht="9.75" customHeight="1" thickBot="1">
      <c r="B33" s="114"/>
      <c r="C33" s="111"/>
      <c r="D33" s="111"/>
      <c r="E33" s="111"/>
      <c r="F33" s="111"/>
      <c r="G33" s="111"/>
      <c r="J33" s="20"/>
    </row>
    <row r="34" spans="2:10" ht="32.25" customHeight="1" thickBot="1">
      <c r="B34" s="224" t="s">
        <v>82</v>
      </c>
      <c r="C34" s="112">
        <f>C32+C31+C30+C29</f>
        <v>12</v>
      </c>
      <c r="D34" s="112">
        <f>D32+D31+D30+D29</f>
        <v>0</v>
      </c>
      <c r="E34" s="112">
        <f>E32+E31+E30+E29</f>
        <v>0</v>
      </c>
      <c r="F34" s="112">
        <f>F32+F31+F30+F29</f>
        <v>0</v>
      </c>
      <c r="G34" s="112">
        <f>G32+G31+G30+G29</f>
        <v>12</v>
      </c>
      <c r="J34" s="20"/>
    </row>
    <row r="35" spans="2:10" ht="9.75" customHeight="1" thickBot="1">
      <c r="B35" s="21"/>
      <c r="C35" s="20"/>
      <c r="D35" s="20"/>
      <c r="E35" s="20"/>
      <c r="F35" s="20"/>
      <c r="G35" s="20"/>
      <c r="J35" s="20"/>
    </row>
    <row r="36" spans="2:10" ht="32.25" customHeight="1" thickBot="1">
      <c r="B36" s="221" t="s">
        <v>83</v>
      </c>
      <c r="C36" s="26">
        <v>22</v>
      </c>
      <c r="D36" s="26">
        <v>0</v>
      </c>
      <c r="E36" s="27">
        <v>0</v>
      </c>
      <c r="F36" s="27">
        <v>0</v>
      </c>
      <c r="G36" s="28">
        <f>C36+D36+E36+F36</f>
        <v>22</v>
      </c>
    </row>
    <row r="37" spans="2:10" ht="30.95" customHeight="1">
      <c r="B37" s="221" t="s">
        <v>5</v>
      </c>
      <c r="C37" s="27">
        <f>C34+C27+C36</f>
        <v>573</v>
      </c>
      <c r="D37" s="27">
        <f>D36+D34+D27</f>
        <v>5</v>
      </c>
      <c r="E37" s="27">
        <f>E36+E34+E27</f>
        <v>6</v>
      </c>
      <c r="F37" s="27">
        <f>F36+F34+F27</f>
        <v>1</v>
      </c>
      <c r="G37" s="28">
        <f>C37+D37+E37+F37</f>
        <v>585</v>
      </c>
      <c r="J37" s="25"/>
    </row>
    <row r="38" spans="2:10" ht="21.75" customHeight="1"/>
    <row r="39" spans="2:10" ht="18.75" customHeight="1">
      <c r="C39" s="220"/>
    </row>
    <row r="40" spans="2:10" ht="25.5" customHeight="1"/>
    <row r="41" spans="2:10" ht="18.75" customHeight="1">
      <c r="C41" s="21"/>
      <c r="D41" s="20"/>
      <c r="E41" s="20"/>
      <c r="F41" s="20"/>
      <c r="G41" s="20"/>
      <c r="H41" s="20"/>
    </row>
    <row r="42" spans="2:10" ht="30.95" customHeight="1">
      <c r="D42" s="345" t="s">
        <v>124</v>
      </c>
      <c r="E42" s="345"/>
      <c r="F42" s="345"/>
      <c r="G42" s="345"/>
    </row>
    <row r="43" spans="2:10" ht="30.95" customHeight="1">
      <c r="D43" s="345"/>
      <c r="E43" s="345"/>
      <c r="F43" s="345"/>
      <c r="G43" s="345"/>
    </row>
    <row r="44" spans="2:10" ht="30.95" customHeight="1"/>
    <row r="45" spans="2:10" ht="30.95" customHeight="1">
      <c r="C45" s="23"/>
      <c r="D45" s="23"/>
      <c r="E45" s="23"/>
      <c r="F45" s="23"/>
      <c r="G45" s="23"/>
      <c r="H45" s="23"/>
    </row>
    <row r="46" spans="2:10" ht="30.95" customHeight="1">
      <c r="C46" s="17"/>
      <c r="D46" s="17"/>
      <c r="E46" s="17"/>
      <c r="F46" s="17"/>
      <c r="G46" s="17"/>
      <c r="H46" s="17"/>
    </row>
    <row r="47" spans="2:10" ht="30.95" customHeight="1">
      <c r="C47" s="7"/>
      <c r="D47" s="7"/>
      <c r="E47" s="7"/>
      <c r="F47" s="7"/>
      <c r="G47" s="7"/>
      <c r="H47" s="7"/>
    </row>
    <row r="48" spans="2:10" ht="30.95" customHeight="1">
      <c r="C48" s="21"/>
      <c r="D48" s="20"/>
      <c r="E48" s="20"/>
      <c r="F48" s="20"/>
      <c r="G48" s="20"/>
      <c r="H48" s="20"/>
    </row>
    <row r="49" spans="3:8" ht="30.95" customHeight="1">
      <c r="C49" s="21"/>
      <c r="D49" s="20"/>
      <c r="E49" s="20"/>
      <c r="F49" s="20"/>
      <c r="G49" s="20"/>
      <c r="H49" s="20"/>
    </row>
    <row r="50" spans="3:8" ht="30.95" customHeight="1">
      <c r="C50" s="21"/>
      <c r="D50" s="20"/>
      <c r="E50" s="20"/>
      <c r="F50" s="20"/>
      <c r="G50" s="20"/>
      <c r="H50" s="20"/>
    </row>
    <row r="51" spans="3:8" ht="30.95" customHeight="1">
      <c r="C51" s="21"/>
      <c r="D51" s="20"/>
      <c r="E51" s="20"/>
      <c r="F51" s="20"/>
      <c r="G51" s="20"/>
      <c r="H51" s="20"/>
    </row>
    <row r="52" spans="3:8" ht="30.95" customHeight="1">
      <c r="C52" s="21"/>
      <c r="D52" s="20"/>
      <c r="E52" s="20"/>
      <c r="F52" s="20"/>
      <c r="G52" s="20"/>
      <c r="H52" s="20"/>
    </row>
    <row r="53" spans="3:8" ht="30.95" customHeight="1">
      <c r="C53" s="24"/>
      <c r="D53" s="19"/>
      <c r="E53" s="19"/>
      <c r="F53" s="19"/>
      <c r="G53" s="19"/>
      <c r="H53" s="19"/>
    </row>
    <row r="54" spans="3:8" ht="30.95" customHeight="1">
      <c r="C54" s="21"/>
      <c r="D54" s="20"/>
      <c r="E54" s="20"/>
      <c r="F54" s="20"/>
      <c r="G54" s="20"/>
      <c r="H54" s="20"/>
    </row>
    <row r="55" spans="3:8" ht="30.95" customHeight="1">
      <c r="C55" s="21"/>
      <c r="D55" s="20"/>
      <c r="E55" s="20"/>
      <c r="F55" s="20"/>
      <c r="G55" s="20"/>
      <c r="H55" s="20"/>
    </row>
    <row r="56" spans="3:8" ht="30.95" customHeight="1">
      <c r="C56" s="22"/>
      <c r="D56" s="20"/>
      <c r="E56" s="20"/>
      <c r="F56" s="20"/>
      <c r="G56" s="20"/>
      <c r="H56" s="20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topLeftCell="A70" zoomScaleNormal="100" workbookViewId="0">
      <selection activeCell="D20" sqref="D20"/>
    </sheetView>
  </sheetViews>
  <sheetFormatPr baseColWidth="10" defaultRowHeight="12.75"/>
  <cols>
    <col min="1" max="1" width="5.7109375" style="16" customWidth="1"/>
    <col min="2" max="2" width="22.5703125" style="16" customWidth="1"/>
    <col min="3" max="3" width="14.85546875" style="16" customWidth="1"/>
    <col min="4" max="4" width="17.4257812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1" spans="2:7" ht="18" customHeight="1"/>
    <row r="2" spans="2:7" ht="12.75" customHeight="1">
      <c r="B2" s="343" t="s">
        <v>152</v>
      </c>
      <c r="C2" s="343"/>
      <c r="D2" s="343"/>
      <c r="E2" s="343"/>
      <c r="F2" s="343"/>
      <c r="G2" s="219"/>
    </row>
    <row r="3" spans="2:7" ht="12.75" customHeight="1">
      <c r="B3" s="343"/>
      <c r="C3" s="343"/>
      <c r="D3" s="343"/>
      <c r="E3" s="343"/>
      <c r="F3" s="343"/>
      <c r="G3" s="219"/>
    </row>
    <row r="4" spans="2:7" ht="7.5" customHeight="1">
      <c r="B4" s="343"/>
      <c r="C4" s="343"/>
      <c r="D4" s="343"/>
      <c r="E4" s="343"/>
      <c r="F4" s="343"/>
      <c r="G4" s="219"/>
    </row>
    <row r="7" spans="2:7" ht="16.5" customHeight="1"/>
    <row r="8" spans="2:7" ht="1.5" customHeight="1"/>
    <row r="9" spans="2:7" ht="8.25" hidden="1" customHeight="1"/>
    <row r="10" spans="2:7">
      <c r="B10" s="17"/>
      <c r="C10" s="17"/>
      <c r="D10" s="17"/>
      <c r="E10" s="17"/>
      <c r="F10" s="17"/>
      <c r="G10" s="17"/>
    </row>
    <row r="11" spans="2:7" ht="30" customHeight="1">
      <c r="B11" s="115" t="s">
        <v>34</v>
      </c>
      <c r="C11" s="115" t="s">
        <v>1</v>
      </c>
      <c r="D11" s="115" t="s">
        <v>2</v>
      </c>
      <c r="E11" s="115" t="s">
        <v>3</v>
      </c>
      <c r="F11" s="115" t="s">
        <v>35</v>
      </c>
      <c r="G11" s="116" t="s">
        <v>17</v>
      </c>
    </row>
    <row r="12" spans="2:7" ht="27.95" customHeight="1">
      <c r="B12" s="30" t="s">
        <v>36</v>
      </c>
      <c r="C12" s="29">
        <v>5</v>
      </c>
      <c r="D12" s="29">
        <v>0</v>
      </c>
      <c r="E12" s="29">
        <v>0</v>
      </c>
      <c r="F12" s="29">
        <v>0</v>
      </c>
      <c r="G12" s="73">
        <f t="shared" ref="G12:G35" si="0">SUM(C12:F12)</f>
        <v>5</v>
      </c>
    </row>
    <row r="13" spans="2:7" ht="27.95" customHeight="1">
      <c r="B13" s="30" t="s">
        <v>37</v>
      </c>
      <c r="C13" s="29">
        <v>2</v>
      </c>
      <c r="D13" s="29">
        <v>0</v>
      </c>
      <c r="E13" s="29">
        <v>1</v>
      </c>
      <c r="F13" s="29">
        <v>0</v>
      </c>
      <c r="G13" s="73">
        <f t="shared" si="0"/>
        <v>3</v>
      </c>
    </row>
    <row r="14" spans="2:7" ht="27.95" customHeight="1">
      <c r="B14" s="30" t="s">
        <v>38</v>
      </c>
      <c r="C14" s="29">
        <v>3</v>
      </c>
      <c r="D14" s="29">
        <v>0</v>
      </c>
      <c r="E14" s="29">
        <v>0</v>
      </c>
      <c r="F14" s="29">
        <v>0</v>
      </c>
      <c r="G14" s="73">
        <f t="shared" si="0"/>
        <v>3</v>
      </c>
    </row>
    <row r="15" spans="2:7" ht="27.95" customHeight="1">
      <c r="B15" s="30" t="s">
        <v>39</v>
      </c>
      <c r="C15" s="29">
        <v>7</v>
      </c>
      <c r="D15" s="29">
        <v>0</v>
      </c>
      <c r="E15" s="29">
        <v>0</v>
      </c>
      <c r="F15" s="29">
        <v>0</v>
      </c>
      <c r="G15" s="73">
        <f t="shared" si="0"/>
        <v>7</v>
      </c>
    </row>
    <row r="16" spans="2:7" ht="27.95" customHeight="1">
      <c r="B16" s="30" t="s">
        <v>40</v>
      </c>
      <c r="C16" s="29">
        <v>2</v>
      </c>
      <c r="D16" s="29">
        <v>0</v>
      </c>
      <c r="E16" s="29">
        <v>0</v>
      </c>
      <c r="F16" s="29">
        <v>0</v>
      </c>
      <c r="G16" s="73">
        <f t="shared" si="0"/>
        <v>2</v>
      </c>
    </row>
    <row r="17" spans="2:7" ht="27.95" customHeight="1">
      <c r="B17" s="30" t="s">
        <v>41</v>
      </c>
      <c r="C17" s="29">
        <v>2</v>
      </c>
      <c r="D17" s="29">
        <v>0</v>
      </c>
      <c r="E17" s="29">
        <v>0</v>
      </c>
      <c r="F17" s="29">
        <v>0</v>
      </c>
      <c r="G17" s="73">
        <f t="shared" si="0"/>
        <v>2</v>
      </c>
    </row>
    <row r="18" spans="2:7" ht="27.95" customHeight="1">
      <c r="B18" s="30" t="s">
        <v>42</v>
      </c>
      <c r="C18" s="29">
        <v>3</v>
      </c>
      <c r="D18" s="29">
        <v>0</v>
      </c>
      <c r="E18" s="29">
        <v>0</v>
      </c>
      <c r="F18" s="29">
        <v>0</v>
      </c>
      <c r="G18" s="73">
        <f t="shared" si="0"/>
        <v>3</v>
      </c>
    </row>
    <row r="19" spans="2:7" ht="27.95" customHeight="1">
      <c r="B19" s="30" t="s">
        <v>43</v>
      </c>
      <c r="C19" s="29">
        <v>13</v>
      </c>
      <c r="D19" s="29">
        <v>0</v>
      </c>
      <c r="E19" s="29">
        <v>1</v>
      </c>
      <c r="F19" s="29">
        <v>0</v>
      </c>
      <c r="G19" s="73">
        <f t="shared" si="0"/>
        <v>14</v>
      </c>
    </row>
    <row r="20" spans="2:7" ht="27.95" customHeight="1">
      <c r="B20" s="30" t="s">
        <v>44</v>
      </c>
      <c r="C20" s="29">
        <v>33</v>
      </c>
      <c r="D20" s="29">
        <v>0</v>
      </c>
      <c r="E20" s="29">
        <v>0</v>
      </c>
      <c r="F20" s="29">
        <v>0</v>
      </c>
      <c r="G20" s="73">
        <f t="shared" si="0"/>
        <v>33</v>
      </c>
    </row>
    <row r="21" spans="2:7" ht="27.95" customHeight="1">
      <c r="B21" s="30" t="s">
        <v>45</v>
      </c>
      <c r="C21" s="29">
        <v>12</v>
      </c>
      <c r="D21" s="29">
        <v>0</v>
      </c>
      <c r="E21" s="29">
        <v>0</v>
      </c>
      <c r="F21" s="29">
        <v>0</v>
      </c>
      <c r="G21" s="73">
        <f t="shared" si="0"/>
        <v>12</v>
      </c>
    </row>
    <row r="22" spans="2:7" ht="27.95" customHeight="1">
      <c r="B22" s="30" t="s">
        <v>46</v>
      </c>
      <c r="C22" s="29">
        <v>9</v>
      </c>
      <c r="D22" s="29">
        <v>0</v>
      </c>
      <c r="E22" s="29">
        <v>0</v>
      </c>
      <c r="F22" s="29">
        <v>0</v>
      </c>
      <c r="G22" s="71">
        <f t="shared" si="0"/>
        <v>9</v>
      </c>
    </row>
    <row r="23" spans="2:7" ht="27.95" customHeight="1">
      <c r="B23" s="30" t="s">
        <v>47</v>
      </c>
      <c r="C23" s="29">
        <v>14</v>
      </c>
      <c r="D23" s="29">
        <v>0</v>
      </c>
      <c r="E23" s="29">
        <v>0</v>
      </c>
      <c r="F23" s="29">
        <v>0</v>
      </c>
      <c r="G23" s="71">
        <f t="shared" si="0"/>
        <v>14</v>
      </c>
    </row>
    <row r="24" spans="2:7" ht="27.95" customHeight="1">
      <c r="B24" s="30" t="s">
        <v>48</v>
      </c>
      <c r="C24" s="29">
        <v>20</v>
      </c>
      <c r="D24" s="29">
        <v>0</v>
      </c>
      <c r="E24" s="29">
        <v>0</v>
      </c>
      <c r="F24" s="29">
        <v>0</v>
      </c>
      <c r="G24" s="71">
        <f t="shared" si="0"/>
        <v>20</v>
      </c>
    </row>
    <row r="25" spans="2:7" ht="27.95" customHeight="1">
      <c r="B25" s="30" t="s">
        <v>49</v>
      </c>
      <c r="C25" s="29">
        <v>21</v>
      </c>
      <c r="D25" s="29">
        <v>0</v>
      </c>
      <c r="E25" s="29">
        <v>0</v>
      </c>
      <c r="F25" s="29">
        <v>1</v>
      </c>
      <c r="G25" s="71">
        <f t="shared" si="0"/>
        <v>22</v>
      </c>
    </row>
    <row r="26" spans="2:7" ht="27.95" customHeight="1">
      <c r="B26" s="30" t="s">
        <v>50</v>
      </c>
      <c r="C26" s="29">
        <v>18</v>
      </c>
      <c r="D26" s="29">
        <v>4</v>
      </c>
      <c r="E26" s="29">
        <v>0</v>
      </c>
      <c r="F26" s="29">
        <v>0</v>
      </c>
      <c r="G26" s="71">
        <f t="shared" si="0"/>
        <v>22</v>
      </c>
    </row>
    <row r="27" spans="2:7" ht="27.95" customHeight="1">
      <c r="B27" s="30" t="s">
        <v>51</v>
      </c>
      <c r="C27" s="29">
        <v>25</v>
      </c>
      <c r="D27" s="29">
        <v>0</v>
      </c>
      <c r="E27" s="29">
        <v>0</v>
      </c>
      <c r="F27" s="29">
        <v>0</v>
      </c>
      <c r="G27" s="71">
        <f t="shared" si="0"/>
        <v>25</v>
      </c>
    </row>
    <row r="28" spans="2:7" ht="27.95" customHeight="1">
      <c r="B28" s="30" t="s">
        <v>52</v>
      </c>
      <c r="C28" s="29">
        <v>13</v>
      </c>
      <c r="D28" s="29">
        <v>0</v>
      </c>
      <c r="E28" s="29">
        <v>3</v>
      </c>
      <c r="F28" s="29">
        <v>0</v>
      </c>
      <c r="G28" s="71">
        <f t="shared" si="0"/>
        <v>16</v>
      </c>
    </row>
    <row r="29" spans="2:7" ht="27.95" customHeight="1">
      <c r="B29" s="30" t="s">
        <v>53</v>
      </c>
      <c r="C29" s="29">
        <v>15</v>
      </c>
      <c r="D29" s="29">
        <v>1</v>
      </c>
      <c r="E29" s="29">
        <v>0</v>
      </c>
      <c r="F29" s="29">
        <v>0</v>
      </c>
      <c r="G29" s="71">
        <f t="shared" si="0"/>
        <v>16</v>
      </c>
    </row>
    <row r="30" spans="2:7" ht="27.95" customHeight="1">
      <c r="B30" s="30" t="s">
        <v>54</v>
      </c>
      <c r="C30" s="29">
        <v>22</v>
      </c>
      <c r="D30" s="29">
        <v>0</v>
      </c>
      <c r="E30" s="29">
        <v>1</v>
      </c>
      <c r="F30" s="29">
        <v>0</v>
      </c>
      <c r="G30" s="71">
        <f t="shared" si="0"/>
        <v>23</v>
      </c>
    </row>
    <row r="31" spans="2:7" ht="27.95" customHeight="1">
      <c r="B31" s="30" t="s">
        <v>55</v>
      </c>
      <c r="C31" s="29">
        <v>18</v>
      </c>
      <c r="D31" s="29">
        <v>0</v>
      </c>
      <c r="E31" s="29">
        <v>0</v>
      </c>
      <c r="F31" s="29">
        <v>0</v>
      </c>
      <c r="G31" s="73">
        <f t="shared" si="0"/>
        <v>18</v>
      </c>
    </row>
    <row r="32" spans="2:7" ht="27.95" customHeight="1">
      <c r="B32" s="30" t="s">
        <v>56</v>
      </c>
      <c r="C32" s="29">
        <v>11</v>
      </c>
      <c r="D32" s="29">
        <v>0</v>
      </c>
      <c r="E32" s="29">
        <v>0</v>
      </c>
      <c r="F32" s="29">
        <v>0</v>
      </c>
      <c r="G32" s="73">
        <f t="shared" si="0"/>
        <v>11</v>
      </c>
    </row>
    <row r="33" spans="2:7" ht="27.95" customHeight="1">
      <c r="B33" s="30" t="s">
        <v>57</v>
      </c>
      <c r="C33" s="29">
        <v>11</v>
      </c>
      <c r="D33" s="29">
        <v>0</v>
      </c>
      <c r="E33" s="29">
        <v>0</v>
      </c>
      <c r="F33" s="29">
        <v>0</v>
      </c>
      <c r="G33" s="73">
        <f t="shared" si="0"/>
        <v>11</v>
      </c>
    </row>
    <row r="34" spans="2:7" ht="27.95" customHeight="1">
      <c r="B34" s="30" t="s">
        <v>58</v>
      </c>
      <c r="C34" s="29">
        <v>7</v>
      </c>
      <c r="D34" s="29">
        <v>0</v>
      </c>
      <c r="E34" s="29">
        <v>0</v>
      </c>
      <c r="F34" s="29">
        <v>0</v>
      </c>
      <c r="G34" s="73">
        <f t="shared" si="0"/>
        <v>7</v>
      </c>
    </row>
    <row r="35" spans="2:7" ht="27.95" customHeight="1">
      <c r="B35" s="31" t="s">
        <v>59</v>
      </c>
      <c r="C35" s="29">
        <v>8</v>
      </c>
      <c r="D35" s="29">
        <v>0</v>
      </c>
      <c r="E35" s="29">
        <v>0</v>
      </c>
      <c r="F35" s="29">
        <v>0</v>
      </c>
      <c r="G35" s="73">
        <f t="shared" si="0"/>
        <v>8</v>
      </c>
    </row>
    <row r="36" spans="2:7" s="36" customFormat="1" ht="5.25" customHeight="1" thickBot="1">
      <c r="B36" s="110"/>
      <c r="C36" s="111"/>
      <c r="D36" s="111"/>
      <c r="E36" s="111"/>
      <c r="F36" s="111"/>
      <c r="G36" s="117" t="s">
        <v>60</v>
      </c>
    </row>
    <row r="37" spans="2:7" ht="27.95" customHeight="1" thickTop="1">
      <c r="B37" s="32" t="s">
        <v>5</v>
      </c>
      <c r="C37" s="33">
        <f>SUM(C12:C36)</f>
        <v>294</v>
      </c>
      <c r="D37" s="33">
        <f>SUM(D12:D36)</f>
        <v>5</v>
      </c>
      <c r="E37" s="33">
        <f>SUM(E12:E36)</f>
        <v>6</v>
      </c>
      <c r="F37" s="33">
        <f>SUM(F12:F35)</f>
        <v>1</v>
      </c>
      <c r="G37" s="34">
        <f>SUM(C37:F37)</f>
        <v>306</v>
      </c>
    </row>
    <row r="38" spans="2:7" ht="27.95" customHeight="1">
      <c r="B38" s="18"/>
      <c r="C38" s="19"/>
      <c r="D38" s="19"/>
      <c r="E38" s="19"/>
      <c r="F38" s="19"/>
      <c r="G38" s="20"/>
    </row>
    <row r="39" spans="2:7" ht="27.95" customHeight="1">
      <c r="B39" s="18"/>
      <c r="C39" s="19"/>
      <c r="D39" s="19"/>
      <c r="E39" s="19"/>
      <c r="F39" s="19"/>
      <c r="G39" s="20"/>
    </row>
    <row r="40" spans="2:7" ht="27.95" customHeight="1">
      <c r="B40" s="21"/>
      <c r="C40" s="20"/>
      <c r="D40" s="20"/>
      <c r="E40" s="20"/>
      <c r="F40" s="20"/>
      <c r="G40" s="20"/>
    </row>
    <row r="41" spans="2:7" ht="8.25" customHeight="1">
      <c r="B41" s="18"/>
      <c r="C41" s="18"/>
      <c r="D41" s="18"/>
      <c r="E41" s="19"/>
      <c r="F41" s="19"/>
      <c r="G41" s="20"/>
    </row>
    <row r="42" spans="2:7" ht="35.25" customHeight="1">
      <c r="B42" s="21"/>
      <c r="C42" s="20"/>
      <c r="D42" s="20"/>
      <c r="E42" s="20"/>
      <c r="F42" s="20"/>
      <c r="G42" s="20"/>
    </row>
    <row r="43" spans="2:7" ht="30.95" customHeight="1">
      <c r="B43" s="21"/>
      <c r="C43" s="20"/>
      <c r="D43" s="20"/>
      <c r="E43" s="20"/>
      <c r="F43" s="20"/>
      <c r="G43" s="20"/>
    </row>
    <row r="44" spans="2:7" ht="30.95" customHeight="1">
      <c r="B44" s="22"/>
      <c r="C44" s="20"/>
      <c r="D44" s="20"/>
      <c r="E44" s="20"/>
      <c r="F44" s="20"/>
      <c r="G44" s="20"/>
    </row>
    <row r="45" spans="2:7" ht="30.95" customHeight="1">
      <c r="G45" s="20"/>
    </row>
    <row r="46" spans="2:7" ht="30.95" customHeight="1">
      <c r="G46" s="20"/>
    </row>
    <row r="47" spans="2:7" ht="30.95" customHeight="1">
      <c r="B47" s="23"/>
      <c r="C47" s="23"/>
      <c r="D47" s="23"/>
      <c r="E47" s="23"/>
      <c r="F47" s="23"/>
      <c r="G47" s="20"/>
    </row>
    <row r="48" spans="2:7" ht="30.95" customHeight="1">
      <c r="B48" s="17"/>
      <c r="C48" s="17"/>
      <c r="D48" s="17"/>
      <c r="E48" s="17"/>
      <c r="F48" s="17"/>
      <c r="G48" s="20"/>
    </row>
    <row r="49" spans="2:7" ht="30.95" customHeight="1">
      <c r="B49" s="7"/>
      <c r="C49" s="7"/>
      <c r="D49" s="7"/>
      <c r="E49" s="7"/>
      <c r="F49" s="7"/>
      <c r="G49" s="20"/>
    </row>
    <row r="50" spans="2:7" ht="30.95" customHeight="1">
      <c r="B50" s="21"/>
      <c r="C50" s="20"/>
      <c r="D50" s="20"/>
      <c r="E50" s="20"/>
      <c r="F50" s="20"/>
      <c r="G50" s="20"/>
    </row>
    <row r="51" spans="2:7" ht="30.95" customHeight="1">
      <c r="B51" s="21"/>
      <c r="C51" s="20"/>
      <c r="D51" s="20"/>
      <c r="E51" s="20"/>
      <c r="F51" s="20"/>
      <c r="G51" s="20"/>
    </row>
    <row r="52" spans="2:7" ht="30.95" customHeight="1">
      <c r="B52" s="21"/>
      <c r="C52" s="20"/>
      <c r="D52" s="20"/>
      <c r="E52" s="20"/>
      <c r="F52" s="20"/>
      <c r="G52" s="20"/>
    </row>
    <row r="53" spans="2:7" ht="30.95" customHeight="1">
      <c r="B53" s="21"/>
      <c r="C53" s="20"/>
      <c r="D53" s="20"/>
      <c r="E53" s="20"/>
      <c r="F53" s="20"/>
      <c r="G53" s="20"/>
    </row>
    <row r="54" spans="2:7" ht="30.95" customHeight="1">
      <c r="B54" s="21"/>
      <c r="C54" s="20"/>
      <c r="D54" s="20"/>
      <c r="E54" s="20"/>
      <c r="F54" s="20"/>
      <c r="G54" s="20"/>
    </row>
    <row r="55" spans="2:7" ht="30.95" customHeight="1">
      <c r="B55" s="24"/>
      <c r="C55" s="19"/>
      <c r="D55" s="19"/>
      <c r="E55" s="19"/>
      <c r="F55" s="19"/>
      <c r="G55" s="20"/>
    </row>
    <row r="56" spans="2:7" ht="30.95" customHeight="1">
      <c r="B56" s="21"/>
      <c r="C56" s="20"/>
      <c r="D56" s="20"/>
      <c r="E56" s="20"/>
      <c r="F56" s="20"/>
      <c r="G56" s="20"/>
    </row>
    <row r="57" spans="2:7" ht="30.95" customHeight="1">
      <c r="B57" s="21"/>
      <c r="C57" s="20"/>
      <c r="D57" s="20"/>
      <c r="E57" s="20"/>
      <c r="F57" s="20"/>
      <c r="G57" s="20"/>
    </row>
    <row r="58" spans="2:7" ht="30.95" customHeight="1">
      <c r="B58" s="22"/>
      <c r="C58" s="20"/>
      <c r="D58" s="20"/>
      <c r="E58" s="20"/>
      <c r="F58" s="20"/>
      <c r="G58" s="20"/>
    </row>
    <row r="59" spans="2:7" ht="15">
      <c r="G59" s="20"/>
    </row>
    <row r="60" spans="2:7" ht="15">
      <c r="G60" s="20"/>
    </row>
    <row r="61" spans="2:7" ht="15">
      <c r="G61" s="20"/>
    </row>
    <row r="62" spans="2:7" ht="15">
      <c r="G62" s="20"/>
    </row>
    <row r="63" spans="2:7" ht="15">
      <c r="G63" s="20"/>
    </row>
    <row r="64" spans="2:7" ht="15">
      <c r="G64" s="20"/>
    </row>
    <row r="65" spans="7:7" ht="15">
      <c r="G65" s="20"/>
    </row>
    <row r="66" spans="7:7" ht="15">
      <c r="G66" s="20"/>
    </row>
    <row r="67" spans="7:7" ht="15">
      <c r="G67" s="20"/>
    </row>
    <row r="68" spans="7:7" ht="15">
      <c r="G68" s="20"/>
    </row>
    <row r="69" spans="7:7" ht="15">
      <c r="G69" s="20"/>
    </row>
    <row r="70" spans="7:7" ht="15">
      <c r="G70" s="20"/>
    </row>
    <row r="71" spans="7:7" ht="15">
      <c r="G71" s="20"/>
    </row>
    <row r="72" spans="7:7" ht="15">
      <c r="G72" s="20"/>
    </row>
    <row r="73" spans="7:7" ht="15">
      <c r="G73" s="20"/>
    </row>
    <row r="74" spans="7:7" ht="15">
      <c r="G74" s="20"/>
    </row>
    <row r="75" spans="7:7" ht="15">
      <c r="G75" s="20"/>
    </row>
    <row r="76" spans="7:7" ht="15">
      <c r="G76" s="20"/>
    </row>
    <row r="77" spans="7:7" ht="15">
      <c r="G77" s="20"/>
    </row>
    <row r="78" spans="7:7" ht="15">
      <c r="G78" s="20"/>
    </row>
    <row r="79" spans="7:7" ht="15">
      <c r="G79" s="20"/>
    </row>
    <row r="80" spans="7:7" ht="15">
      <c r="G80" s="20"/>
    </row>
    <row r="81" spans="7:7" ht="15">
      <c r="G81" s="20"/>
    </row>
    <row r="82" spans="7:7" ht="15">
      <c r="G82" s="20"/>
    </row>
    <row r="83" spans="7:7" ht="15">
      <c r="G83" s="20"/>
    </row>
    <row r="84" spans="7:7" ht="15">
      <c r="G84" s="20"/>
    </row>
    <row r="85" spans="7:7" ht="15">
      <c r="G85" s="20"/>
    </row>
    <row r="86" spans="7:7" ht="15">
      <c r="G86" s="20"/>
    </row>
    <row r="87" spans="7:7" ht="15.75">
      <c r="G87" s="35"/>
    </row>
    <row r="88" spans="7:7" ht="15.75">
      <c r="G88" s="19"/>
    </row>
    <row r="89" spans="7:7" ht="15">
      <c r="G89" s="20"/>
    </row>
    <row r="90" spans="7:7" ht="15.75">
      <c r="G90" s="19"/>
    </row>
    <row r="91" spans="7:7" ht="15">
      <c r="G91" s="20"/>
    </row>
    <row r="92" spans="7:7" ht="15">
      <c r="G92" s="20"/>
    </row>
    <row r="93" spans="7:7" ht="15">
      <c r="G93" s="20"/>
    </row>
    <row r="96" spans="7:7" ht="15.75">
      <c r="G96" s="23"/>
    </row>
    <row r="97" spans="7:7">
      <c r="G97" s="17"/>
    </row>
    <row r="98" spans="7:7" ht="15">
      <c r="G98" s="7"/>
    </row>
    <row r="99" spans="7:7" ht="15">
      <c r="G99" s="20"/>
    </row>
    <row r="100" spans="7:7" ht="15">
      <c r="G100" s="20"/>
    </row>
    <row r="101" spans="7:7" ht="15">
      <c r="G101" s="20"/>
    </row>
    <row r="102" spans="7:7" ht="15">
      <c r="G102" s="20"/>
    </row>
    <row r="103" spans="7:7" ht="15">
      <c r="G103" s="20"/>
    </row>
    <row r="104" spans="7:7" ht="15.75">
      <c r="G104" s="19"/>
    </row>
    <row r="105" spans="7:7" ht="15">
      <c r="G105" s="20"/>
    </row>
    <row r="106" spans="7:7" ht="15">
      <c r="G106" s="20"/>
    </row>
    <row r="107" spans="7:7" ht="15">
      <c r="G107" s="20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64" zoomScaleNormal="100" workbookViewId="0">
      <selection activeCell="D20" sqref="D20"/>
    </sheetView>
  </sheetViews>
  <sheetFormatPr baseColWidth="10" defaultRowHeight="12.75"/>
  <cols>
    <col min="1" max="1" width="2.5703125" style="16" customWidth="1"/>
    <col min="2" max="2" width="20.7109375" style="16" customWidth="1"/>
    <col min="3" max="3" width="15" style="16" customWidth="1"/>
    <col min="4" max="4" width="18.8554687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3" spans="2:7">
      <c r="B3" s="339" t="s">
        <v>153</v>
      </c>
      <c r="C3" s="339"/>
      <c r="D3" s="339"/>
      <c r="E3" s="339"/>
      <c r="F3" s="339"/>
      <c r="G3" s="339"/>
    </row>
    <row r="4" spans="2:7">
      <c r="B4" s="339"/>
      <c r="C4" s="339"/>
      <c r="D4" s="339"/>
      <c r="E4" s="339"/>
      <c r="F4" s="339"/>
      <c r="G4" s="339"/>
    </row>
    <row r="5" spans="2:7">
      <c r="B5" s="339"/>
      <c r="C5" s="339"/>
      <c r="D5" s="339"/>
      <c r="E5" s="339"/>
      <c r="F5" s="339"/>
      <c r="G5" s="339"/>
    </row>
    <row r="8" spans="2:7" ht="8.25" customHeight="1" thickBot="1"/>
    <row r="9" spans="2:7" ht="30" customHeight="1" thickBot="1">
      <c r="B9" s="347" t="s">
        <v>180</v>
      </c>
      <c r="C9" s="348"/>
      <c r="D9" s="348"/>
      <c r="E9" s="348"/>
      <c r="F9" s="348"/>
      <c r="G9" s="349"/>
    </row>
    <row r="10" spans="2:7">
      <c r="B10" s="17"/>
      <c r="C10" s="17"/>
      <c r="D10" s="17"/>
      <c r="E10" s="17"/>
      <c r="F10" s="17"/>
      <c r="G10" s="17"/>
    </row>
    <row r="11" spans="2:7" ht="40.5" customHeight="1">
      <c r="B11" s="118" t="s">
        <v>34</v>
      </c>
      <c r="C11" s="118" t="s">
        <v>115</v>
      </c>
    </row>
    <row r="12" spans="2:7" ht="27.95" customHeight="1">
      <c r="B12" s="30" t="s">
        <v>36</v>
      </c>
      <c r="C12" s="29">
        <v>3</v>
      </c>
    </row>
    <row r="13" spans="2:7" ht="27.95" customHeight="1">
      <c r="B13" s="30" t="s">
        <v>37</v>
      </c>
      <c r="C13" s="29">
        <v>1</v>
      </c>
    </row>
    <row r="14" spans="2:7" ht="27.95" customHeight="1">
      <c r="B14" s="30" t="s">
        <v>38</v>
      </c>
      <c r="C14" s="72">
        <v>0</v>
      </c>
    </row>
    <row r="15" spans="2:7" ht="27.95" customHeight="1">
      <c r="B15" s="30" t="s">
        <v>39</v>
      </c>
      <c r="C15" s="72">
        <v>3</v>
      </c>
    </row>
    <row r="16" spans="2:7" ht="27.95" customHeight="1">
      <c r="B16" s="30" t="s">
        <v>40</v>
      </c>
      <c r="C16" s="29">
        <v>1</v>
      </c>
    </row>
    <row r="17" spans="2:3" ht="27.95" customHeight="1">
      <c r="B17" s="30" t="s">
        <v>41</v>
      </c>
      <c r="C17" s="29">
        <v>0</v>
      </c>
    </row>
    <row r="18" spans="2:3" ht="27.95" customHeight="1">
      <c r="B18" s="30" t="s">
        <v>42</v>
      </c>
      <c r="C18" s="29">
        <v>0</v>
      </c>
    </row>
    <row r="19" spans="2:3" ht="27.95" customHeight="1">
      <c r="B19" s="30" t="s">
        <v>43</v>
      </c>
      <c r="C19" s="29">
        <v>0</v>
      </c>
    </row>
    <row r="20" spans="2:3" ht="27.95" customHeight="1">
      <c r="B20" s="30" t="s">
        <v>44</v>
      </c>
      <c r="C20" s="29">
        <v>0</v>
      </c>
    </row>
    <row r="21" spans="2:3" ht="27.95" customHeight="1">
      <c r="B21" s="30" t="s">
        <v>45</v>
      </c>
      <c r="C21" s="29">
        <v>0</v>
      </c>
    </row>
    <row r="22" spans="2:3" ht="27.95" customHeight="1">
      <c r="B22" s="30" t="s">
        <v>46</v>
      </c>
      <c r="C22" s="29">
        <v>0</v>
      </c>
    </row>
    <row r="23" spans="2:3" ht="27.95" customHeight="1">
      <c r="B23" s="30" t="s">
        <v>47</v>
      </c>
      <c r="C23" s="29">
        <v>0</v>
      </c>
    </row>
    <row r="24" spans="2:3" ht="27.95" customHeight="1">
      <c r="B24" s="30" t="s">
        <v>48</v>
      </c>
      <c r="C24" s="29">
        <v>1</v>
      </c>
    </row>
    <row r="25" spans="2:3" ht="27.95" customHeight="1">
      <c r="B25" s="30" t="s">
        <v>49</v>
      </c>
      <c r="C25" s="29">
        <v>1</v>
      </c>
    </row>
    <row r="26" spans="2:3" ht="27.95" customHeight="1">
      <c r="B26" s="30" t="s">
        <v>50</v>
      </c>
      <c r="C26" s="29">
        <v>0</v>
      </c>
    </row>
    <row r="27" spans="2:3" ht="27.95" customHeight="1">
      <c r="B27" s="30" t="s">
        <v>51</v>
      </c>
      <c r="C27" s="29">
        <v>1</v>
      </c>
    </row>
    <row r="28" spans="2:3" ht="27.95" customHeight="1">
      <c r="B28" s="30" t="s">
        <v>52</v>
      </c>
      <c r="C28" s="29">
        <v>1</v>
      </c>
    </row>
    <row r="29" spans="2:3" ht="27.95" customHeight="1">
      <c r="B29" s="30" t="s">
        <v>53</v>
      </c>
      <c r="C29" s="29">
        <v>0</v>
      </c>
    </row>
    <row r="30" spans="2:3" ht="27.95" customHeight="1">
      <c r="B30" s="30" t="s">
        <v>54</v>
      </c>
      <c r="C30" s="29">
        <v>1</v>
      </c>
    </row>
    <row r="31" spans="2:3" ht="27.95" customHeight="1">
      <c r="B31" s="30" t="s">
        <v>55</v>
      </c>
      <c r="C31" s="29">
        <v>2</v>
      </c>
    </row>
    <row r="32" spans="2:3" ht="27.95" customHeight="1">
      <c r="B32" s="30" t="s">
        <v>56</v>
      </c>
      <c r="C32" s="29">
        <v>1</v>
      </c>
    </row>
    <row r="33" spans="2:9" ht="27.95" customHeight="1">
      <c r="B33" s="30" t="s">
        <v>57</v>
      </c>
      <c r="C33" s="72">
        <v>0</v>
      </c>
    </row>
    <row r="34" spans="2:9" ht="27.95" customHeight="1">
      <c r="B34" s="30" t="s">
        <v>58</v>
      </c>
      <c r="C34" s="29">
        <v>0</v>
      </c>
    </row>
    <row r="35" spans="2:9" ht="27.95" customHeight="1">
      <c r="B35" s="31" t="s">
        <v>59</v>
      </c>
      <c r="C35" s="29">
        <v>1</v>
      </c>
    </row>
    <row r="36" spans="2:9" s="36" customFormat="1" ht="12.75" customHeight="1" thickBot="1">
      <c r="B36" s="175"/>
      <c r="C36" s="176"/>
    </row>
    <row r="37" spans="2:9" ht="27.95" customHeight="1" thickTop="1">
      <c r="B37" s="177" t="s">
        <v>5</v>
      </c>
      <c r="C37" s="199">
        <f>SUM(C12:C36)</f>
        <v>17</v>
      </c>
    </row>
    <row r="38" spans="2:9" ht="27.95" customHeight="1">
      <c r="B38" s="18"/>
      <c r="C38" s="19"/>
      <c r="D38" s="19"/>
      <c r="E38" s="19"/>
      <c r="F38" s="19"/>
      <c r="G38" s="20"/>
    </row>
    <row r="39" spans="2:9" ht="27.95" customHeight="1">
      <c r="B39" s="21"/>
      <c r="C39" s="20"/>
      <c r="D39" s="20"/>
      <c r="E39" s="20"/>
      <c r="F39" s="20"/>
      <c r="G39" s="20"/>
    </row>
    <row r="40" spans="2:9" ht="9.75" customHeight="1">
      <c r="B40" s="18"/>
      <c r="C40" s="18"/>
      <c r="D40" s="18"/>
      <c r="E40" s="19"/>
      <c r="F40" s="19"/>
      <c r="G40" s="20"/>
    </row>
    <row r="41" spans="2:9" ht="15" hidden="1" customHeight="1">
      <c r="B41" s="21"/>
      <c r="C41" s="20"/>
      <c r="D41" s="20"/>
      <c r="E41" s="20"/>
      <c r="F41" s="20"/>
      <c r="G41" s="20"/>
    </row>
    <row r="42" spans="2:9" ht="30.95" customHeight="1">
      <c r="B42" s="21"/>
      <c r="C42" s="20"/>
      <c r="D42" s="20"/>
      <c r="E42" s="20"/>
      <c r="F42" s="20"/>
      <c r="G42" s="20"/>
    </row>
    <row r="43" spans="2:9" ht="30.95" customHeight="1">
      <c r="B43" s="346" t="s">
        <v>181</v>
      </c>
      <c r="C43" s="346"/>
      <c r="D43" s="346"/>
      <c r="E43" s="346"/>
      <c r="F43" s="346"/>
      <c r="G43" s="346"/>
      <c r="H43" s="236"/>
      <c r="I43" s="236"/>
    </row>
    <row r="44" spans="2:9" ht="30.95" customHeight="1">
      <c r="G44" s="20"/>
    </row>
    <row r="45" spans="2:9" ht="33" customHeight="1">
      <c r="B45" s="231" t="s">
        <v>61</v>
      </c>
      <c r="C45" s="232" t="s">
        <v>115</v>
      </c>
      <c r="G45" s="20"/>
    </row>
    <row r="46" spans="2:9" ht="25.5" customHeight="1">
      <c r="B46" s="233" t="s">
        <v>118</v>
      </c>
      <c r="C46" s="234">
        <v>0</v>
      </c>
      <c r="D46" s="23"/>
      <c r="E46" s="23"/>
      <c r="F46" s="23"/>
      <c r="G46" s="20"/>
    </row>
    <row r="47" spans="2:9" ht="21.95" customHeight="1">
      <c r="B47" s="233" t="s">
        <v>62</v>
      </c>
      <c r="C47" s="178">
        <v>1</v>
      </c>
      <c r="D47" s="17"/>
      <c r="E47" s="17"/>
      <c r="F47" s="17"/>
      <c r="G47" s="20"/>
    </row>
    <row r="48" spans="2:9" ht="21.95" customHeight="1">
      <c r="B48" s="233" t="s">
        <v>63</v>
      </c>
      <c r="C48" s="179">
        <v>2</v>
      </c>
      <c r="D48" s="7"/>
      <c r="E48" s="7"/>
      <c r="F48" s="7"/>
      <c r="G48" s="20"/>
    </row>
    <row r="49" spans="2:7" ht="21.95" customHeight="1">
      <c r="B49" s="233" t="s">
        <v>64</v>
      </c>
      <c r="C49" s="179">
        <v>3</v>
      </c>
      <c r="D49" s="20"/>
      <c r="E49" s="20"/>
      <c r="F49" s="20"/>
      <c r="G49" s="20"/>
    </row>
    <row r="50" spans="2:7" ht="21.95" customHeight="1">
      <c r="B50" s="233" t="s">
        <v>65</v>
      </c>
      <c r="C50" s="179">
        <v>4</v>
      </c>
      <c r="D50" s="20"/>
      <c r="E50" s="20"/>
      <c r="F50" s="20"/>
      <c r="G50" s="20"/>
    </row>
    <row r="51" spans="2:7" ht="21.95" customHeight="1">
      <c r="B51" s="233" t="s">
        <v>66</v>
      </c>
      <c r="C51" s="180">
        <v>2</v>
      </c>
      <c r="D51" s="20"/>
      <c r="E51" s="20"/>
      <c r="F51" s="20"/>
      <c r="G51" s="20"/>
    </row>
    <row r="52" spans="2:7" ht="21.95" customHeight="1">
      <c r="B52" s="233" t="s">
        <v>67</v>
      </c>
      <c r="C52" s="178">
        <v>3</v>
      </c>
      <c r="D52" s="20"/>
      <c r="E52" s="20"/>
      <c r="F52" s="20"/>
      <c r="G52" s="20"/>
    </row>
    <row r="53" spans="2:7" ht="21.95" customHeight="1">
      <c r="B53" s="233" t="s">
        <v>68</v>
      </c>
      <c r="C53" s="178">
        <v>0</v>
      </c>
      <c r="D53" s="20"/>
      <c r="E53" s="20"/>
      <c r="F53" s="20"/>
      <c r="G53" s="20"/>
    </row>
    <row r="54" spans="2:7" ht="21.95" customHeight="1">
      <c r="B54" s="233" t="s">
        <v>69</v>
      </c>
      <c r="C54" s="178">
        <v>1</v>
      </c>
      <c r="D54" s="19"/>
      <c r="E54" s="19"/>
      <c r="F54" s="19"/>
      <c r="G54" s="20"/>
    </row>
    <row r="55" spans="2:7" ht="21.95" customHeight="1">
      <c r="B55" s="233" t="s">
        <v>70</v>
      </c>
      <c r="C55" s="178">
        <v>0</v>
      </c>
      <c r="D55" s="20"/>
      <c r="E55" s="20"/>
      <c r="F55" s="20"/>
      <c r="G55" s="20"/>
    </row>
    <row r="56" spans="2:7" ht="21.95" customHeight="1">
      <c r="B56" s="233" t="s">
        <v>71</v>
      </c>
      <c r="C56" s="178">
        <v>1</v>
      </c>
      <c r="D56" s="20"/>
      <c r="E56" s="20"/>
      <c r="F56" s="20"/>
      <c r="G56" s="20"/>
    </row>
    <row r="57" spans="2:7" ht="21.95" customHeight="1">
      <c r="B57" s="233" t="s">
        <v>72</v>
      </c>
      <c r="C57" s="178">
        <v>0</v>
      </c>
      <c r="D57" s="20"/>
      <c r="E57" s="20"/>
      <c r="F57" s="20"/>
      <c r="G57" s="20"/>
    </row>
    <row r="58" spans="2:7" ht="21.95" customHeight="1">
      <c r="B58" s="233" t="s">
        <v>73</v>
      </c>
      <c r="C58" s="178">
        <v>0</v>
      </c>
      <c r="G58" s="20"/>
    </row>
    <row r="59" spans="2:7" ht="21.95" customHeight="1">
      <c r="B59" s="233" t="s">
        <v>74</v>
      </c>
      <c r="C59" s="178">
        <v>0</v>
      </c>
      <c r="G59" s="20"/>
    </row>
    <row r="60" spans="2:7" ht="21.95" customHeight="1">
      <c r="B60" s="233" t="s">
        <v>75</v>
      </c>
      <c r="C60" s="178">
        <v>0</v>
      </c>
      <c r="G60" s="20"/>
    </row>
    <row r="61" spans="2:7" ht="21.95" customHeight="1">
      <c r="B61" s="233" t="s">
        <v>76</v>
      </c>
      <c r="C61" s="178">
        <v>0</v>
      </c>
      <c r="G61" s="20"/>
    </row>
    <row r="62" spans="2:7" ht="21.95" customHeight="1">
      <c r="B62" s="233" t="s">
        <v>111</v>
      </c>
      <c r="C62" s="178">
        <v>0</v>
      </c>
      <c r="G62" s="20"/>
    </row>
    <row r="63" spans="2:7" ht="21.95" customHeight="1">
      <c r="B63" s="181" t="s">
        <v>5</v>
      </c>
      <c r="C63" s="182">
        <f>SUM(C46:C62)</f>
        <v>17</v>
      </c>
      <c r="G63" s="20"/>
    </row>
    <row r="64" spans="2:7" ht="21.95" customHeight="1">
      <c r="G64" s="20"/>
    </row>
    <row r="65" spans="2:7" ht="9.75" customHeight="1" thickBot="1">
      <c r="G65" s="20"/>
    </row>
    <row r="66" spans="2:7" ht="57" customHeight="1">
      <c r="B66" s="352" t="s">
        <v>122</v>
      </c>
      <c r="C66" s="353"/>
      <c r="D66" s="60"/>
      <c r="G66" s="20"/>
    </row>
    <row r="67" spans="2:7" ht="13.5" customHeight="1">
      <c r="B67" s="354" t="s">
        <v>160</v>
      </c>
      <c r="C67" s="354"/>
      <c r="G67" s="20"/>
    </row>
    <row r="68" spans="2:7" ht="21.95" customHeight="1">
      <c r="B68" s="229" t="s">
        <v>123</v>
      </c>
      <c r="C68" s="230" t="s">
        <v>107</v>
      </c>
      <c r="G68" s="20"/>
    </row>
    <row r="69" spans="2:7" ht="27" customHeight="1">
      <c r="B69" s="52" t="s">
        <v>105</v>
      </c>
      <c r="C69" s="53">
        <v>15</v>
      </c>
      <c r="G69" s="20"/>
    </row>
    <row r="70" spans="2:7" ht="21.95" customHeight="1">
      <c r="B70" s="54" t="s">
        <v>106</v>
      </c>
      <c r="C70" s="55">
        <v>2</v>
      </c>
      <c r="G70" s="20"/>
    </row>
    <row r="71" spans="2:7" ht="21.95" customHeight="1">
      <c r="G71" s="20"/>
    </row>
    <row r="72" spans="2:7" ht="15.75" thickBot="1">
      <c r="G72" s="20"/>
    </row>
    <row r="73" spans="2:7" ht="15.75" thickBot="1">
      <c r="B73" s="350" t="s">
        <v>110</v>
      </c>
      <c r="C73" s="351"/>
      <c r="G73" s="20"/>
    </row>
    <row r="74" spans="2:7" ht="15">
      <c r="B74" s="56" t="s">
        <v>14</v>
      </c>
      <c r="C74" s="57">
        <v>16</v>
      </c>
      <c r="G74" s="20"/>
    </row>
    <row r="75" spans="2:7" ht="15.75" thickBot="1">
      <c r="B75" s="58" t="s">
        <v>15</v>
      </c>
      <c r="C75" s="59">
        <v>1</v>
      </c>
      <c r="G75" s="20"/>
    </row>
    <row r="76" spans="2:7" ht="27.75" customHeight="1">
      <c r="G76" s="20"/>
    </row>
    <row r="77" spans="2:7" ht="15">
      <c r="G77" s="20"/>
    </row>
    <row r="78" spans="2:7" ht="15">
      <c r="G78" s="20"/>
    </row>
    <row r="79" spans="2:7" ht="15">
      <c r="G79" s="20"/>
    </row>
    <row r="80" spans="2:7" ht="15">
      <c r="G80" s="20"/>
    </row>
    <row r="81" spans="7:7" ht="15.75">
      <c r="G81" s="35"/>
    </row>
    <row r="82" spans="7:7" ht="15.75">
      <c r="G82" s="19"/>
    </row>
    <row r="83" spans="7:7" ht="15">
      <c r="G83" s="20"/>
    </row>
    <row r="84" spans="7:7" ht="15.75">
      <c r="G84" s="19"/>
    </row>
    <row r="85" spans="7:7" ht="15">
      <c r="G85" s="20"/>
    </row>
    <row r="86" spans="7:7" ht="15">
      <c r="G86" s="20"/>
    </row>
    <row r="87" spans="7:7" ht="15">
      <c r="G87" s="20"/>
    </row>
    <row r="90" spans="7:7" ht="15.75">
      <c r="G90" s="23"/>
    </row>
    <row r="91" spans="7:7">
      <c r="G91" s="17"/>
    </row>
    <row r="92" spans="7:7" ht="15">
      <c r="G92" s="7"/>
    </row>
    <row r="93" spans="7:7" ht="15">
      <c r="G93" s="20"/>
    </row>
    <row r="94" spans="7:7" ht="15">
      <c r="G94" s="20"/>
    </row>
    <row r="95" spans="7:7" ht="15">
      <c r="G95" s="20"/>
    </row>
    <row r="96" spans="7:7" ht="15">
      <c r="G96" s="20"/>
    </row>
    <row r="97" spans="7:7" ht="15">
      <c r="G97" s="20"/>
    </row>
    <row r="98" spans="7:7" ht="15.75">
      <c r="G98" s="19"/>
    </row>
    <row r="99" spans="7:7" ht="15">
      <c r="G99" s="20"/>
    </row>
    <row r="100" spans="7:7" ht="15">
      <c r="G100" s="20"/>
    </row>
    <row r="101" spans="7:7" ht="15">
      <c r="G101" s="20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topLeftCell="A30" zoomScaleNormal="100" workbookViewId="0">
      <selection activeCell="D20" sqref="D20"/>
    </sheetView>
  </sheetViews>
  <sheetFormatPr baseColWidth="10" defaultRowHeight="12.75"/>
  <cols>
    <col min="1" max="1" width="4.7109375" style="16" customWidth="1"/>
    <col min="2" max="2" width="67.28515625" style="16" customWidth="1"/>
    <col min="3" max="3" width="41.85546875" style="16" customWidth="1"/>
    <col min="4" max="256" width="11.42578125" style="16"/>
    <col min="257" max="257" width="4" style="16" customWidth="1"/>
    <col min="258" max="258" width="67.28515625" style="16" customWidth="1"/>
    <col min="259" max="259" width="43.85546875" style="16" customWidth="1"/>
    <col min="260" max="512" width="11.42578125" style="16"/>
    <col min="513" max="513" width="4" style="16" customWidth="1"/>
    <col min="514" max="514" width="67.28515625" style="16" customWidth="1"/>
    <col min="515" max="515" width="43.85546875" style="16" customWidth="1"/>
    <col min="516" max="768" width="11.42578125" style="16"/>
    <col min="769" max="769" width="4" style="16" customWidth="1"/>
    <col min="770" max="770" width="67.28515625" style="16" customWidth="1"/>
    <col min="771" max="771" width="43.85546875" style="16" customWidth="1"/>
    <col min="772" max="1024" width="11.42578125" style="16"/>
    <col min="1025" max="1025" width="4" style="16" customWidth="1"/>
    <col min="1026" max="1026" width="67.28515625" style="16" customWidth="1"/>
    <col min="1027" max="1027" width="43.85546875" style="16" customWidth="1"/>
    <col min="1028" max="1280" width="11.42578125" style="16"/>
    <col min="1281" max="1281" width="4" style="16" customWidth="1"/>
    <col min="1282" max="1282" width="67.28515625" style="16" customWidth="1"/>
    <col min="1283" max="1283" width="43.85546875" style="16" customWidth="1"/>
    <col min="1284" max="1536" width="11.42578125" style="16"/>
    <col min="1537" max="1537" width="4" style="16" customWidth="1"/>
    <col min="1538" max="1538" width="67.28515625" style="16" customWidth="1"/>
    <col min="1539" max="1539" width="43.85546875" style="16" customWidth="1"/>
    <col min="1540" max="1792" width="11.42578125" style="16"/>
    <col min="1793" max="1793" width="4" style="16" customWidth="1"/>
    <col min="1794" max="1794" width="67.28515625" style="16" customWidth="1"/>
    <col min="1795" max="1795" width="43.85546875" style="16" customWidth="1"/>
    <col min="1796" max="2048" width="11.42578125" style="16"/>
    <col min="2049" max="2049" width="4" style="16" customWidth="1"/>
    <col min="2050" max="2050" width="67.28515625" style="16" customWidth="1"/>
    <col min="2051" max="2051" width="43.85546875" style="16" customWidth="1"/>
    <col min="2052" max="2304" width="11.42578125" style="16"/>
    <col min="2305" max="2305" width="4" style="16" customWidth="1"/>
    <col min="2306" max="2306" width="67.28515625" style="16" customWidth="1"/>
    <col min="2307" max="2307" width="43.85546875" style="16" customWidth="1"/>
    <col min="2308" max="2560" width="11.42578125" style="16"/>
    <col min="2561" max="2561" width="4" style="16" customWidth="1"/>
    <col min="2562" max="2562" width="67.28515625" style="16" customWidth="1"/>
    <col min="2563" max="2563" width="43.85546875" style="16" customWidth="1"/>
    <col min="2564" max="2816" width="11.42578125" style="16"/>
    <col min="2817" max="2817" width="4" style="16" customWidth="1"/>
    <col min="2818" max="2818" width="67.28515625" style="16" customWidth="1"/>
    <col min="2819" max="2819" width="43.85546875" style="16" customWidth="1"/>
    <col min="2820" max="3072" width="11.42578125" style="16"/>
    <col min="3073" max="3073" width="4" style="16" customWidth="1"/>
    <col min="3074" max="3074" width="67.28515625" style="16" customWidth="1"/>
    <col min="3075" max="3075" width="43.85546875" style="16" customWidth="1"/>
    <col min="3076" max="3328" width="11.42578125" style="16"/>
    <col min="3329" max="3329" width="4" style="16" customWidth="1"/>
    <col min="3330" max="3330" width="67.28515625" style="16" customWidth="1"/>
    <col min="3331" max="3331" width="43.85546875" style="16" customWidth="1"/>
    <col min="3332" max="3584" width="11.42578125" style="16"/>
    <col min="3585" max="3585" width="4" style="16" customWidth="1"/>
    <col min="3586" max="3586" width="67.28515625" style="16" customWidth="1"/>
    <col min="3587" max="3587" width="43.85546875" style="16" customWidth="1"/>
    <col min="3588" max="3840" width="11.42578125" style="16"/>
    <col min="3841" max="3841" width="4" style="16" customWidth="1"/>
    <col min="3842" max="3842" width="67.28515625" style="16" customWidth="1"/>
    <col min="3843" max="3843" width="43.85546875" style="16" customWidth="1"/>
    <col min="3844" max="4096" width="11.42578125" style="16"/>
    <col min="4097" max="4097" width="4" style="16" customWidth="1"/>
    <col min="4098" max="4098" width="67.28515625" style="16" customWidth="1"/>
    <col min="4099" max="4099" width="43.85546875" style="16" customWidth="1"/>
    <col min="4100" max="4352" width="11.42578125" style="16"/>
    <col min="4353" max="4353" width="4" style="16" customWidth="1"/>
    <col min="4354" max="4354" width="67.28515625" style="16" customWidth="1"/>
    <col min="4355" max="4355" width="43.85546875" style="16" customWidth="1"/>
    <col min="4356" max="4608" width="11.42578125" style="16"/>
    <col min="4609" max="4609" width="4" style="16" customWidth="1"/>
    <col min="4610" max="4610" width="67.28515625" style="16" customWidth="1"/>
    <col min="4611" max="4611" width="43.85546875" style="16" customWidth="1"/>
    <col min="4612" max="4864" width="11.42578125" style="16"/>
    <col min="4865" max="4865" width="4" style="16" customWidth="1"/>
    <col min="4866" max="4866" width="67.28515625" style="16" customWidth="1"/>
    <col min="4867" max="4867" width="43.85546875" style="16" customWidth="1"/>
    <col min="4868" max="5120" width="11.42578125" style="16"/>
    <col min="5121" max="5121" width="4" style="16" customWidth="1"/>
    <col min="5122" max="5122" width="67.28515625" style="16" customWidth="1"/>
    <col min="5123" max="5123" width="43.85546875" style="16" customWidth="1"/>
    <col min="5124" max="5376" width="11.42578125" style="16"/>
    <col min="5377" max="5377" width="4" style="16" customWidth="1"/>
    <col min="5378" max="5378" width="67.28515625" style="16" customWidth="1"/>
    <col min="5379" max="5379" width="43.85546875" style="16" customWidth="1"/>
    <col min="5380" max="5632" width="11.42578125" style="16"/>
    <col min="5633" max="5633" width="4" style="16" customWidth="1"/>
    <col min="5634" max="5634" width="67.28515625" style="16" customWidth="1"/>
    <col min="5635" max="5635" width="43.85546875" style="16" customWidth="1"/>
    <col min="5636" max="5888" width="11.42578125" style="16"/>
    <col min="5889" max="5889" width="4" style="16" customWidth="1"/>
    <col min="5890" max="5890" width="67.28515625" style="16" customWidth="1"/>
    <col min="5891" max="5891" width="43.85546875" style="16" customWidth="1"/>
    <col min="5892" max="6144" width="11.42578125" style="16"/>
    <col min="6145" max="6145" width="4" style="16" customWidth="1"/>
    <col min="6146" max="6146" width="67.28515625" style="16" customWidth="1"/>
    <col min="6147" max="6147" width="43.85546875" style="16" customWidth="1"/>
    <col min="6148" max="6400" width="11.42578125" style="16"/>
    <col min="6401" max="6401" width="4" style="16" customWidth="1"/>
    <col min="6402" max="6402" width="67.28515625" style="16" customWidth="1"/>
    <col min="6403" max="6403" width="43.85546875" style="16" customWidth="1"/>
    <col min="6404" max="6656" width="11.42578125" style="16"/>
    <col min="6657" max="6657" width="4" style="16" customWidth="1"/>
    <col min="6658" max="6658" width="67.28515625" style="16" customWidth="1"/>
    <col min="6659" max="6659" width="43.85546875" style="16" customWidth="1"/>
    <col min="6660" max="6912" width="11.42578125" style="16"/>
    <col min="6913" max="6913" width="4" style="16" customWidth="1"/>
    <col min="6914" max="6914" width="67.28515625" style="16" customWidth="1"/>
    <col min="6915" max="6915" width="43.85546875" style="16" customWidth="1"/>
    <col min="6916" max="7168" width="11.42578125" style="16"/>
    <col min="7169" max="7169" width="4" style="16" customWidth="1"/>
    <col min="7170" max="7170" width="67.28515625" style="16" customWidth="1"/>
    <col min="7171" max="7171" width="43.85546875" style="16" customWidth="1"/>
    <col min="7172" max="7424" width="11.42578125" style="16"/>
    <col min="7425" max="7425" width="4" style="16" customWidth="1"/>
    <col min="7426" max="7426" width="67.28515625" style="16" customWidth="1"/>
    <col min="7427" max="7427" width="43.85546875" style="16" customWidth="1"/>
    <col min="7428" max="7680" width="11.42578125" style="16"/>
    <col min="7681" max="7681" width="4" style="16" customWidth="1"/>
    <col min="7682" max="7682" width="67.28515625" style="16" customWidth="1"/>
    <col min="7683" max="7683" width="43.85546875" style="16" customWidth="1"/>
    <col min="7684" max="7936" width="11.42578125" style="16"/>
    <col min="7937" max="7937" width="4" style="16" customWidth="1"/>
    <col min="7938" max="7938" width="67.28515625" style="16" customWidth="1"/>
    <col min="7939" max="7939" width="43.85546875" style="16" customWidth="1"/>
    <col min="7940" max="8192" width="11.42578125" style="16"/>
    <col min="8193" max="8193" width="4" style="16" customWidth="1"/>
    <col min="8194" max="8194" width="67.28515625" style="16" customWidth="1"/>
    <col min="8195" max="8195" width="43.85546875" style="16" customWidth="1"/>
    <col min="8196" max="8448" width="11.42578125" style="16"/>
    <col min="8449" max="8449" width="4" style="16" customWidth="1"/>
    <col min="8450" max="8450" width="67.28515625" style="16" customWidth="1"/>
    <col min="8451" max="8451" width="43.85546875" style="16" customWidth="1"/>
    <col min="8452" max="8704" width="11.42578125" style="16"/>
    <col min="8705" max="8705" width="4" style="16" customWidth="1"/>
    <col min="8706" max="8706" width="67.28515625" style="16" customWidth="1"/>
    <col min="8707" max="8707" width="43.85546875" style="16" customWidth="1"/>
    <col min="8708" max="8960" width="11.42578125" style="16"/>
    <col min="8961" max="8961" width="4" style="16" customWidth="1"/>
    <col min="8962" max="8962" width="67.28515625" style="16" customWidth="1"/>
    <col min="8963" max="8963" width="43.85546875" style="16" customWidth="1"/>
    <col min="8964" max="9216" width="11.42578125" style="16"/>
    <col min="9217" max="9217" width="4" style="16" customWidth="1"/>
    <col min="9218" max="9218" width="67.28515625" style="16" customWidth="1"/>
    <col min="9219" max="9219" width="43.85546875" style="16" customWidth="1"/>
    <col min="9220" max="9472" width="11.42578125" style="16"/>
    <col min="9473" max="9473" width="4" style="16" customWidth="1"/>
    <col min="9474" max="9474" width="67.28515625" style="16" customWidth="1"/>
    <col min="9475" max="9475" width="43.85546875" style="16" customWidth="1"/>
    <col min="9476" max="9728" width="11.42578125" style="16"/>
    <col min="9729" max="9729" width="4" style="16" customWidth="1"/>
    <col min="9730" max="9730" width="67.28515625" style="16" customWidth="1"/>
    <col min="9731" max="9731" width="43.85546875" style="16" customWidth="1"/>
    <col min="9732" max="9984" width="11.42578125" style="16"/>
    <col min="9985" max="9985" width="4" style="16" customWidth="1"/>
    <col min="9986" max="9986" width="67.28515625" style="16" customWidth="1"/>
    <col min="9987" max="9987" width="43.85546875" style="16" customWidth="1"/>
    <col min="9988" max="10240" width="11.42578125" style="16"/>
    <col min="10241" max="10241" width="4" style="16" customWidth="1"/>
    <col min="10242" max="10242" width="67.28515625" style="16" customWidth="1"/>
    <col min="10243" max="10243" width="43.85546875" style="16" customWidth="1"/>
    <col min="10244" max="10496" width="11.42578125" style="16"/>
    <col min="10497" max="10497" width="4" style="16" customWidth="1"/>
    <col min="10498" max="10498" width="67.28515625" style="16" customWidth="1"/>
    <col min="10499" max="10499" width="43.85546875" style="16" customWidth="1"/>
    <col min="10500" max="10752" width="11.42578125" style="16"/>
    <col min="10753" max="10753" width="4" style="16" customWidth="1"/>
    <col min="10754" max="10754" width="67.28515625" style="16" customWidth="1"/>
    <col min="10755" max="10755" width="43.85546875" style="16" customWidth="1"/>
    <col min="10756" max="11008" width="11.42578125" style="16"/>
    <col min="11009" max="11009" width="4" style="16" customWidth="1"/>
    <col min="11010" max="11010" width="67.28515625" style="16" customWidth="1"/>
    <col min="11011" max="11011" width="43.85546875" style="16" customWidth="1"/>
    <col min="11012" max="11264" width="11.42578125" style="16"/>
    <col min="11265" max="11265" width="4" style="16" customWidth="1"/>
    <col min="11266" max="11266" width="67.28515625" style="16" customWidth="1"/>
    <col min="11267" max="11267" width="43.85546875" style="16" customWidth="1"/>
    <col min="11268" max="11520" width="11.42578125" style="16"/>
    <col min="11521" max="11521" width="4" style="16" customWidth="1"/>
    <col min="11522" max="11522" width="67.28515625" style="16" customWidth="1"/>
    <col min="11523" max="11523" width="43.85546875" style="16" customWidth="1"/>
    <col min="11524" max="11776" width="11.42578125" style="16"/>
    <col min="11777" max="11777" width="4" style="16" customWidth="1"/>
    <col min="11778" max="11778" width="67.28515625" style="16" customWidth="1"/>
    <col min="11779" max="11779" width="43.85546875" style="16" customWidth="1"/>
    <col min="11780" max="12032" width="11.42578125" style="16"/>
    <col min="12033" max="12033" width="4" style="16" customWidth="1"/>
    <col min="12034" max="12034" width="67.28515625" style="16" customWidth="1"/>
    <col min="12035" max="12035" width="43.85546875" style="16" customWidth="1"/>
    <col min="12036" max="12288" width="11.42578125" style="16"/>
    <col min="12289" max="12289" width="4" style="16" customWidth="1"/>
    <col min="12290" max="12290" width="67.28515625" style="16" customWidth="1"/>
    <col min="12291" max="12291" width="43.85546875" style="16" customWidth="1"/>
    <col min="12292" max="12544" width="11.42578125" style="16"/>
    <col min="12545" max="12545" width="4" style="16" customWidth="1"/>
    <col min="12546" max="12546" width="67.28515625" style="16" customWidth="1"/>
    <col min="12547" max="12547" width="43.85546875" style="16" customWidth="1"/>
    <col min="12548" max="12800" width="11.42578125" style="16"/>
    <col min="12801" max="12801" width="4" style="16" customWidth="1"/>
    <col min="12802" max="12802" width="67.28515625" style="16" customWidth="1"/>
    <col min="12803" max="12803" width="43.85546875" style="16" customWidth="1"/>
    <col min="12804" max="13056" width="11.42578125" style="16"/>
    <col min="13057" max="13057" width="4" style="16" customWidth="1"/>
    <col min="13058" max="13058" width="67.28515625" style="16" customWidth="1"/>
    <col min="13059" max="13059" width="43.85546875" style="16" customWidth="1"/>
    <col min="13060" max="13312" width="11.42578125" style="16"/>
    <col min="13313" max="13313" width="4" style="16" customWidth="1"/>
    <col min="13314" max="13314" width="67.28515625" style="16" customWidth="1"/>
    <col min="13315" max="13315" width="43.85546875" style="16" customWidth="1"/>
    <col min="13316" max="13568" width="11.42578125" style="16"/>
    <col min="13569" max="13569" width="4" style="16" customWidth="1"/>
    <col min="13570" max="13570" width="67.28515625" style="16" customWidth="1"/>
    <col min="13571" max="13571" width="43.85546875" style="16" customWidth="1"/>
    <col min="13572" max="13824" width="11.42578125" style="16"/>
    <col min="13825" max="13825" width="4" style="16" customWidth="1"/>
    <col min="13826" max="13826" width="67.28515625" style="16" customWidth="1"/>
    <col min="13827" max="13827" width="43.85546875" style="16" customWidth="1"/>
    <col min="13828" max="14080" width="11.42578125" style="16"/>
    <col min="14081" max="14081" width="4" style="16" customWidth="1"/>
    <col min="14082" max="14082" width="67.28515625" style="16" customWidth="1"/>
    <col min="14083" max="14083" width="43.85546875" style="16" customWidth="1"/>
    <col min="14084" max="14336" width="11.42578125" style="16"/>
    <col min="14337" max="14337" width="4" style="16" customWidth="1"/>
    <col min="14338" max="14338" width="67.28515625" style="16" customWidth="1"/>
    <col min="14339" max="14339" width="43.85546875" style="16" customWidth="1"/>
    <col min="14340" max="14592" width="11.42578125" style="16"/>
    <col min="14593" max="14593" width="4" style="16" customWidth="1"/>
    <col min="14594" max="14594" width="67.28515625" style="16" customWidth="1"/>
    <col min="14595" max="14595" width="43.85546875" style="16" customWidth="1"/>
    <col min="14596" max="14848" width="11.42578125" style="16"/>
    <col min="14849" max="14849" width="4" style="16" customWidth="1"/>
    <col min="14850" max="14850" width="67.28515625" style="16" customWidth="1"/>
    <col min="14851" max="14851" width="43.85546875" style="16" customWidth="1"/>
    <col min="14852" max="15104" width="11.42578125" style="16"/>
    <col min="15105" max="15105" width="4" style="16" customWidth="1"/>
    <col min="15106" max="15106" width="67.28515625" style="16" customWidth="1"/>
    <col min="15107" max="15107" width="43.85546875" style="16" customWidth="1"/>
    <col min="15108" max="15360" width="11.42578125" style="16"/>
    <col min="15361" max="15361" width="4" style="16" customWidth="1"/>
    <col min="15362" max="15362" width="67.28515625" style="16" customWidth="1"/>
    <col min="15363" max="15363" width="43.85546875" style="16" customWidth="1"/>
    <col min="15364" max="15616" width="11.42578125" style="16"/>
    <col min="15617" max="15617" width="4" style="16" customWidth="1"/>
    <col min="15618" max="15618" width="67.28515625" style="16" customWidth="1"/>
    <col min="15619" max="15619" width="43.85546875" style="16" customWidth="1"/>
    <col min="15620" max="15872" width="11.42578125" style="16"/>
    <col min="15873" max="15873" width="4" style="16" customWidth="1"/>
    <col min="15874" max="15874" width="67.28515625" style="16" customWidth="1"/>
    <col min="15875" max="15875" width="43.85546875" style="16" customWidth="1"/>
    <col min="15876" max="16128" width="11.42578125" style="16"/>
    <col min="16129" max="16129" width="4" style="16" customWidth="1"/>
    <col min="16130" max="16130" width="67.28515625" style="16" customWidth="1"/>
    <col min="16131" max="16131" width="43.85546875" style="16" customWidth="1"/>
    <col min="16132" max="16384" width="11.42578125" style="16"/>
  </cols>
  <sheetData>
    <row r="3" spans="2:7" ht="26.25">
      <c r="B3" s="235" t="s">
        <v>154</v>
      </c>
      <c r="C3" s="235"/>
    </row>
    <row r="4" spans="2:7" ht="26.25">
      <c r="B4" s="235"/>
      <c r="C4" s="235"/>
    </row>
    <row r="5" spans="2:7" ht="12.75" customHeight="1">
      <c r="B5" s="235"/>
      <c r="C5" s="235"/>
      <c r="D5" s="246"/>
      <c r="E5" s="246"/>
      <c r="F5" s="246"/>
      <c r="G5" s="246"/>
    </row>
    <row r="6" spans="2:7" ht="12.75" customHeight="1">
      <c r="D6" s="246"/>
      <c r="E6" s="246"/>
      <c r="F6" s="246"/>
      <c r="G6" s="246"/>
    </row>
    <row r="7" spans="2:7" ht="12.75" hidden="1" customHeight="1">
      <c r="D7" s="246"/>
      <c r="E7" s="246"/>
      <c r="F7" s="246"/>
      <c r="G7" s="246"/>
    </row>
    <row r="8" spans="2:7" ht="1.5" hidden="1" customHeight="1"/>
    <row r="9" spans="2:7" ht="14.25" customHeight="1"/>
    <row r="10" spans="2:7" ht="3" customHeight="1">
      <c r="B10" s="92"/>
      <c r="C10" s="93"/>
    </row>
    <row r="11" spans="2:7" ht="36" customHeight="1">
      <c r="B11" s="237" t="s">
        <v>84</v>
      </c>
      <c r="C11" s="238" t="s">
        <v>85</v>
      </c>
    </row>
    <row r="12" spans="2:7" ht="27.95" customHeight="1">
      <c r="B12" s="37" t="s">
        <v>86</v>
      </c>
      <c r="C12" s="38">
        <v>515</v>
      </c>
    </row>
    <row r="13" spans="2:7" ht="27.95" customHeight="1">
      <c r="B13" s="37" t="s">
        <v>87</v>
      </c>
      <c r="C13" s="38">
        <v>422</v>
      </c>
    </row>
    <row r="14" spans="2:7" ht="27.95" customHeight="1">
      <c r="B14" s="37" t="s">
        <v>88</v>
      </c>
      <c r="C14" s="38">
        <v>429</v>
      </c>
    </row>
    <row r="15" spans="2:7" ht="27.95" customHeight="1">
      <c r="B15" s="37" t="s">
        <v>89</v>
      </c>
      <c r="C15" s="38">
        <v>2</v>
      </c>
    </row>
    <row r="16" spans="2:7" ht="27.95" customHeight="1">
      <c r="B16" s="37" t="s">
        <v>90</v>
      </c>
      <c r="C16" s="38">
        <v>152</v>
      </c>
    </row>
    <row r="17" spans="2:3" ht="27.95" customHeight="1" thickBot="1">
      <c r="B17" s="39" t="s">
        <v>91</v>
      </c>
      <c r="C17" s="40">
        <v>43</v>
      </c>
    </row>
    <row r="18" spans="2:3" ht="4.5" customHeight="1" thickBot="1">
      <c r="B18" s="143"/>
      <c r="C18" s="144"/>
    </row>
    <row r="19" spans="2:3" ht="33.75" customHeight="1" thickBot="1">
      <c r="B19" s="241" t="s">
        <v>104</v>
      </c>
      <c r="C19" s="242" t="s">
        <v>182</v>
      </c>
    </row>
    <row r="20" spans="2:3" ht="3.75" customHeight="1" thickBot="1">
      <c r="B20" s="145"/>
      <c r="C20" s="146"/>
    </row>
    <row r="21" spans="2:3" ht="27.95" customHeight="1">
      <c r="B21" s="41" t="s">
        <v>92</v>
      </c>
      <c r="C21" s="42" t="s">
        <v>85</v>
      </c>
    </row>
    <row r="22" spans="2:3" ht="27.95" customHeight="1">
      <c r="B22" s="37" t="s">
        <v>93</v>
      </c>
      <c r="C22" s="43">
        <v>545</v>
      </c>
    </row>
    <row r="23" spans="2:3" ht="27.95" customHeight="1">
      <c r="B23" s="37" t="s">
        <v>94</v>
      </c>
      <c r="C23" s="43">
        <v>1</v>
      </c>
    </row>
    <row r="24" spans="2:3" ht="27.95" customHeight="1">
      <c r="B24" s="48" t="s">
        <v>95</v>
      </c>
      <c r="C24" s="50">
        <v>63</v>
      </c>
    </row>
    <row r="25" spans="2:3" ht="27.95" customHeight="1">
      <c r="B25" s="49" t="s">
        <v>96</v>
      </c>
      <c r="C25" s="51">
        <v>0</v>
      </c>
    </row>
    <row r="26" spans="2:3" ht="27.95" customHeight="1">
      <c r="B26" s="49" t="s">
        <v>97</v>
      </c>
      <c r="C26" s="51">
        <v>6</v>
      </c>
    </row>
    <row r="27" spans="2:3" ht="27.95" customHeight="1">
      <c r="B27" s="49" t="s">
        <v>98</v>
      </c>
      <c r="C27" s="51">
        <v>1</v>
      </c>
    </row>
    <row r="28" spans="2:3" ht="27.95" customHeight="1">
      <c r="B28" s="49" t="s">
        <v>129</v>
      </c>
      <c r="C28" s="51">
        <v>1</v>
      </c>
    </row>
    <row r="29" spans="2:3" ht="32.25" customHeight="1" thickBot="1">
      <c r="B29" s="239"/>
      <c r="C29" s="240"/>
    </row>
    <row r="30" spans="2:3" ht="10.5" customHeight="1" thickBot="1">
      <c r="B30" s="147"/>
      <c r="C30" s="148"/>
    </row>
    <row r="31" spans="2:3" ht="22.5" customHeight="1" thickBot="1">
      <c r="B31" s="44" t="s">
        <v>116</v>
      </c>
      <c r="C31" s="45">
        <f>C22+C24+C26+C27+C28+C23+C25</f>
        <v>617</v>
      </c>
    </row>
    <row r="32" spans="2:3" ht="17.25" customHeight="1" thickBot="1">
      <c r="B32" s="149"/>
      <c r="C32" s="150"/>
    </row>
    <row r="33" spans="2:3" ht="25.5" customHeight="1" thickBot="1">
      <c r="B33" s="241" t="s">
        <v>103</v>
      </c>
      <c r="C33" s="243" t="s">
        <v>183</v>
      </c>
    </row>
    <row r="34" spans="2:3" ht="15.75" customHeight="1" thickBot="1">
      <c r="B34" s="151"/>
      <c r="C34" s="146"/>
    </row>
    <row r="35" spans="2:3" ht="19.5" customHeight="1">
      <c r="B35" s="244" t="s">
        <v>99</v>
      </c>
      <c r="C35" s="245" t="s">
        <v>17</v>
      </c>
    </row>
    <row r="36" spans="2:3" ht="27.95" customHeight="1">
      <c r="B36" s="37" t="s">
        <v>100</v>
      </c>
      <c r="C36" s="38">
        <v>113</v>
      </c>
    </row>
    <row r="37" spans="2:3" ht="25.5" customHeight="1">
      <c r="B37" s="37" t="s">
        <v>101</v>
      </c>
      <c r="C37" s="38">
        <v>139</v>
      </c>
    </row>
    <row r="38" spans="2:3" ht="24.75" customHeight="1" thickBot="1">
      <c r="B38" s="39" t="s">
        <v>102</v>
      </c>
      <c r="C38" s="40">
        <v>54</v>
      </c>
    </row>
    <row r="39" spans="2:3" ht="12.75" customHeight="1" thickBot="1">
      <c r="B39" s="147"/>
      <c r="C39" s="148"/>
    </row>
    <row r="40" spans="2:3" ht="30" customHeight="1" thickBot="1">
      <c r="B40" s="44" t="s">
        <v>5</v>
      </c>
      <c r="C40" s="152">
        <f>SUM(C36:C39)</f>
        <v>306</v>
      </c>
    </row>
    <row r="41" spans="2:3" ht="27.95" customHeight="1">
      <c r="B41" s="18"/>
      <c r="C41" s="19"/>
    </row>
    <row r="42" spans="2:3" ht="27.95" customHeight="1">
      <c r="B42" s="21"/>
      <c r="C42" s="20"/>
    </row>
    <row r="43" spans="2:3" ht="27.95" customHeight="1">
      <c r="B43" s="18"/>
      <c r="C43" s="18"/>
    </row>
    <row r="44" spans="2:3" ht="27.95" customHeight="1">
      <c r="B44" s="21"/>
      <c r="C44" s="20"/>
    </row>
    <row r="45" spans="2:3" ht="30.95" customHeight="1">
      <c r="B45" s="21"/>
      <c r="C45" s="20"/>
    </row>
    <row r="46" spans="2:3" ht="30.95" customHeight="1">
      <c r="B46" s="200"/>
      <c r="C46" s="20"/>
    </row>
    <row r="47" spans="2:3" ht="30.95" customHeight="1">
      <c r="B47" s="355"/>
      <c r="C47" s="355"/>
    </row>
    <row r="48" spans="2:3" ht="30.95" customHeight="1"/>
    <row r="49" spans="2:3" ht="30.95" customHeight="1">
      <c r="B49" s="23"/>
      <c r="C49" s="23"/>
    </row>
    <row r="50" spans="2:3" ht="30.95" customHeight="1">
      <c r="B50" s="17"/>
      <c r="C50" s="17"/>
    </row>
    <row r="51" spans="2:3" ht="30.95" customHeight="1">
      <c r="B51" s="7"/>
      <c r="C51" s="7"/>
    </row>
    <row r="52" spans="2:3" ht="30.95" customHeight="1">
      <c r="B52" s="21"/>
      <c r="C52" s="20"/>
    </row>
    <row r="53" spans="2:3" ht="30.95" customHeight="1">
      <c r="B53" s="21"/>
      <c r="C53" s="20"/>
    </row>
    <row r="54" spans="2:3" ht="30.95" customHeight="1">
      <c r="B54" s="21"/>
      <c r="C54" s="20"/>
    </row>
    <row r="55" spans="2:3" ht="30.95" customHeight="1">
      <c r="B55" s="21"/>
      <c r="C55" s="20"/>
    </row>
    <row r="56" spans="2:3" ht="30.95" customHeight="1">
      <c r="B56" s="21"/>
      <c r="C56" s="20"/>
    </row>
    <row r="57" spans="2:3" ht="30.95" customHeight="1">
      <c r="B57" s="24"/>
      <c r="C57" s="19"/>
    </row>
    <row r="58" spans="2:3" ht="30.95" customHeight="1">
      <c r="B58" s="21"/>
      <c r="C58" s="20"/>
    </row>
    <row r="59" spans="2:3" ht="30.95" customHeight="1">
      <c r="B59" s="21"/>
      <c r="C59" s="20"/>
    </row>
    <row r="60" spans="2:3" ht="30.95" customHeight="1">
      <c r="B60" s="22"/>
      <c r="C60" s="20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6"/>
  <sheetViews>
    <sheetView showGridLines="0" view="pageLayout" topLeftCell="A61" zoomScale="75" zoomScaleNormal="50" zoomScaleSheetLayoutView="75" zoomScalePageLayoutView="75" workbookViewId="0">
      <selection activeCell="D20" sqref="D20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57" t="s">
        <v>155</v>
      </c>
      <c r="C4" s="357"/>
      <c r="D4" s="357"/>
      <c r="E4" s="357"/>
      <c r="F4" s="357"/>
      <c r="G4" s="357"/>
      <c r="H4" s="357"/>
      <c r="I4" s="357"/>
      <c r="J4" s="357"/>
      <c r="K4" s="357"/>
    </row>
    <row r="5" spans="2:16">
      <c r="B5" s="357"/>
      <c r="C5" s="357"/>
      <c r="D5" s="357"/>
      <c r="E5" s="357"/>
      <c r="F5" s="357"/>
      <c r="G5" s="357"/>
      <c r="H5" s="357"/>
      <c r="I5" s="357"/>
      <c r="J5" s="357"/>
      <c r="K5" s="357"/>
    </row>
    <row r="9" spans="2:16" ht="30.75" customHeight="1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1" spans="2:16">
      <c r="B11" s="4"/>
      <c r="C11" s="4"/>
    </row>
    <row r="12" spans="2:16" ht="36" customHeight="1">
      <c r="B12" s="14" t="s">
        <v>0</v>
      </c>
      <c r="C12" s="94" t="s">
        <v>32</v>
      </c>
      <c r="E12" s="164">
        <v>100</v>
      </c>
    </row>
    <row r="13" spans="2:16" ht="36" customHeight="1">
      <c r="B13" s="153" t="s">
        <v>184</v>
      </c>
      <c r="C13" s="154">
        <v>373</v>
      </c>
    </row>
    <row r="14" spans="2:16" ht="30.95" customHeight="1">
      <c r="B14" s="155" t="s">
        <v>163</v>
      </c>
      <c r="C14" s="289">
        <v>351</v>
      </c>
    </row>
    <row r="15" spans="2:16" ht="12.75" customHeight="1" thickBot="1">
      <c r="B15" s="141"/>
      <c r="C15" s="154"/>
    </row>
    <row r="16" spans="2:16" ht="60" customHeight="1" thickTop="1">
      <c r="B16" s="156" t="s">
        <v>23</v>
      </c>
      <c r="C16" s="157">
        <f>(C13*E12/C14)-100</f>
        <v>6.2678062678062645</v>
      </c>
    </row>
    <row r="21" spans="2:3" ht="15.75" thickBot="1"/>
    <row r="22" spans="2:3">
      <c r="B22" s="74" t="s">
        <v>119</v>
      </c>
      <c r="C22" s="78">
        <v>202</v>
      </c>
    </row>
    <row r="23" spans="2:3">
      <c r="B23" s="75" t="s">
        <v>130</v>
      </c>
      <c r="C23" s="79">
        <v>171</v>
      </c>
    </row>
    <row r="24" spans="2:3">
      <c r="B24" s="75" t="s">
        <v>120</v>
      </c>
      <c r="C24" s="79"/>
    </row>
    <row r="25" spans="2:3" ht="15.75" thickBot="1">
      <c r="B25" s="76" t="s">
        <v>128</v>
      </c>
      <c r="C25" s="80"/>
    </row>
    <row r="26" spans="2:3">
      <c r="C26" s="7">
        <f>SUM(C22:C25)</f>
        <v>373</v>
      </c>
    </row>
    <row r="38" spans="1:11" ht="33.75" customHeight="1"/>
    <row r="44" spans="1:11">
      <c r="A44" s="356" t="s">
        <v>141</v>
      </c>
      <c r="B44" s="356"/>
      <c r="C44" s="356"/>
      <c r="D44" s="356"/>
      <c r="E44" s="356"/>
      <c r="F44" s="356"/>
      <c r="G44" s="356"/>
      <c r="H44" s="356"/>
    </row>
    <row r="45" spans="1:11">
      <c r="A45" s="356"/>
      <c r="B45" s="356"/>
      <c r="C45" s="356"/>
      <c r="D45" s="356"/>
      <c r="E45" s="356"/>
      <c r="F45" s="356"/>
      <c r="G45" s="356"/>
      <c r="H45" s="356"/>
    </row>
    <row r="46" spans="1:11">
      <c r="A46" s="356"/>
      <c r="B46" s="356"/>
      <c r="C46" s="356"/>
      <c r="D46" s="356"/>
      <c r="E46" s="356"/>
      <c r="F46" s="356"/>
      <c r="G46" s="356"/>
      <c r="H46" s="356"/>
    </row>
    <row r="48" spans="1:11" ht="15" customHeight="1">
      <c r="C48" s="247"/>
      <c r="D48" s="247"/>
      <c r="E48" s="247"/>
      <c r="F48" s="247"/>
      <c r="G48" s="247"/>
      <c r="H48" s="247"/>
      <c r="I48" s="247"/>
      <c r="J48" s="247"/>
      <c r="K48" s="247"/>
    </row>
    <row r="49" spans="2:11" ht="15" customHeight="1">
      <c r="C49" s="247"/>
      <c r="D49" s="247"/>
      <c r="E49" s="247"/>
      <c r="F49" s="247"/>
      <c r="G49" s="247"/>
      <c r="H49" s="247"/>
      <c r="I49" s="247"/>
      <c r="J49" s="247"/>
      <c r="K49" s="247"/>
    </row>
    <row r="50" spans="2:11" ht="18">
      <c r="C50" s="201" t="s">
        <v>160</v>
      </c>
      <c r="G50" s="342" t="s">
        <v>193</v>
      </c>
      <c r="H50" s="342"/>
      <c r="I50" s="342"/>
    </row>
    <row r="51" spans="2:11" ht="15.75" thickBot="1"/>
    <row r="52" spans="2:11" ht="20.25">
      <c r="B52" s="203" t="s">
        <v>142</v>
      </c>
      <c r="C52" s="204">
        <v>350</v>
      </c>
      <c r="G52" s="359" t="s">
        <v>192</v>
      </c>
      <c r="H52" s="360"/>
      <c r="I52" s="336">
        <v>11</v>
      </c>
    </row>
    <row r="53" spans="2:11" ht="18">
      <c r="B53" s="205"/>
      <c r="C53" s="206"/>
      <c r="G53" s="363"/>
      <c r="H53" s="364"/>
      <c r="I53" s="365"/>
    </row>
    <row r="54" spans="2:11" ht="21" thickBot="1">
      <c r="B54" s="205" t="s">
        <v>143</v>
      </c>
      <c r="C54" s="206">
        <v>247</v>
      </c>
      <c r="G54" s="361" t="s">
        <v>15</v>
      </c>
      <c r="H54" s="362"/>
      <c r="I54" s="337">
        <v>4</v>
      </c>
    </row>
    <row r="55" spans="2:11" ht="18">
      <c r="B55" s="205"/>
      <c r="C55" s="206"/>
    </row>
    <row r="56" spans="2:11" ht="18.75" thickBot="1">
      <c r="B56" s="207" t="s">
        <v>144</v>
      </c>
      <c r="C56" s="208">
        <v>20</v>
      </c>
    </row>
    <row r="57" spans="2:11" ht="18">
      <c r="B57" s="201"/>
      <c r="C57" s="201"/>
    </row>
    <row r="58" spans="2:11">
      <c r="B58" s="357" t="s">
        <v>95</v>
      </c>
      <c r="C58" s="357"/>
      <c r="D58" s="357"/>
      <c r="E58" s="357"/>
      <c r="F58" s="357"/>
      <c r="G58" s="357"/>
      <c r="H58" s="357"/>
      <c r="I58" s="357"/>
    </row>
    <row r="59" spans="2:11" ht="15" customHeight="1">
      <c r="B59" s="357"/>
      <c r="C59" s="357"/>
      <c r="D59" s="357"/>
      <c r="E59" s="357"/>
      <c r="F59" s="357"/>
      <c r="G59" s="357"/>
      <c r="H59" s="357"/>
      <c r="I59" s="357"/>
      <c r="J59" s="247"/>
      <c r="K59" s="247"/>
    </row>
    <row r="60" spans="2:11" ht="15" customHeight="1">
      <c r="C60" s="247"/>
      <c r="D60" s="247"/>
      <c r="E60" s="247"/>
      <c r="F60" s="247"/>
      <c r="G60" s="247"/>
      <c r="H60" s="247"/>
      <c r="I60" s="247"/>
      <c r="J60" s="247"/>
      <c r="K60" s="247"/>
    </row>
    <row r="61" spans="2:11" ht="18">
      <c r="C61" s="210" t="s">
        <v>160</v>
      </c>
      <c r="H61" s="358"/>
      <c r="I61" s="358"/>
    </row>
    <row r="62" spans="2:11" ht="2.25" customHeight="1">
      <c r="H62" s="358"/>
      <c r="I62" s="358"/>
    </row>
    <row r="63" spans="2:11" ht="18">
      <c r="B63" s="209" t="s">
        <v>95</v>
      </c>
      <c r="C63" s="202">
        <v>63</v>
      </c>
    </row>
    <row r="64" spans="2:11" ht="18">
      <c r="B64" s="209"/>
      <c r="C64" s="202"/>
      <c r="H64" s="358"/>
      <c r="I64" s="358"/>
    </row>
    <row r="65" spans="2:3" ht="18">
      <c r="B65" s="209" t="s">
        <v>145</v>
      </c>
      <c r="C65" s="202">
        <v>0</v>
      </c>
    </row>
    <row r="66" spans="2:3" ht="18">
      <c r="B66" s="209"/>
      <c r="C66" s="202"/>
    </row>
    <row r="67" spans="2:3" ht="18">
      <c r="B67" s="209" t="s">
        <v>146</v>
      </c>
      <c r="C67" s="202">
        <v>30</v>
      </c>
    </row>
    <row r="68" spans="2:3" ht="18">
      <c r="B68" s="209"/>
      <c r="C68" s="202"/>
    </row>
    <row r="69" spans="2:3" ht="18">
      <c r="B69" s="209" t="s">
        <v>147</v>
      </c>
      <c r="C69" s="202">
        <v>33</v>
      </c>
    </row>
    <row r="70" spans="2:3" ht="18">
      <c r="B70" s="209"/>
      <c r="C70" s="202"/>
    </row>
    <row r="71" spans="2:3" ht="18">
      <c r="B71" s="209" t="s">
        <v>142</v>
      </c>
      <c r="C71" s="202">
        <v>29</v>
      </c>
    </row>
    <row r="72" spans="2:3" ht="18">
      <c r="B72" s="209"/>
      <c r="C72" s="202"/>
    </row>
    <row r="73" spans="2:3" ht="18">
      <c r="B73" s="209" t="s">
        <v>143</v>
      </c>
      <c r="C73" s="202">
        <v>30</v>
      </c>
    </row>
    <row r="74" spans="2:3" ht="18">
      <c r="B74" s="209"/>
      <c r="C74" s="202"/>
    </row>
    <row r="75" spans="2:3" ht="18">
      <c r="B75" s="209" t="s">
        <v>144</v>
      </c>
      <c r="C75" s="202">
        <v>4</v>
      </c>
    </row>
    <row r="76" spans="2:3" ht="18">
      <c r="B76" s="209"/>
      <c r="C76" s="202"/>
    </row>
  </sheetData>
  <mergeCells count="9">
    <mergeCell ref="A44:H46"/>
    <mergeCell ref="B4:K5"/>
    <mergeCell ref="B58:I59"/>
    <mergeCell ref="H61:I62"/>
    <mergeCell ref="H64:I64"/>
    <mergeCell ref="G52:H52"/>
    <mergeCell ref="G54:H54"/>
    <mergeCell ref="G53:I53"/>
    <mergeCell ref="G50:I50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ÁREA MEDICA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2024-05-09T01:23:13Z</cp:lastPrinted>
  <dcterms:created xsi:type="dcterms:W3CDTF">2014-01-30T18:25:03Z</dcterms:created>
  <dcterms:modified xsi:type="dcterms:W3CDTF">2024-05-16T18:29:03Z</dcterms:modified>
</cp:coreProperties>
</file>